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395" activeTab="0"/>
  </bookViews>
  <sheets>
    <sheet name="参加申込書" sheetId="1" r:id="rId1"/>
  </sheets>
  <definedNames>
    <definedName name="_xlnm.Print_Area" localSheetId="0">'参加申込書'!$A$1:$X$94</definedName>
  </definedNames>
  <calcPr fullCalcOnLoad="1"/>
</workbook>
</file>

<file path=xl/sharedStrings.xml><?xml version="1.0" encoding="utf-8"?>
<sst xmlns="http://schemas.openxmlformats.org/spreadsheetml/2006/main" count="171" uniqueCount="103">
  <si>
    <t>生年月日（西暦）</t>
  </si>
  <si>
    <t>送付先</t>
  </si>
  <si>
    <t>登録番号（下7桁）</t>
  </si>
  <si>
    <t>年　齢</t>
  </si>
  <si>
    <t>住　所</t>
  </si>
  <si>
    <t>氏　　名</t>
  </si>
  <si>
    <t>男　子</t>
  </si>
  <si>
    <t>選 手 名</t>
  </si>
  <si>
    <t>種　　　目</t>
  </si>
  <si>
    <t>チーム名</t>
  </si>
  <si>
    <t>周　長（○で囲んでください）</t>
  </si>
  <si>
    <t>女　子</t>
  </si>
  <si>
    <t>記　　号</t>
  </si>
  <si>
    <t>記入方法</t>
  </si>
  <si>
    <t>フリガナ</t>
  </si>
  <si>
    <t>333　・　400　・　500</t>
  </si>
  <si>
    <t>：</t>
  </si>
  <si>
    <t>１枚で足りない場合は、コピーのうえ使用してください。記載事項を確認のうえ捺印し、（ア）へ２部、（イ）へ１部を郵送してください。控えを保管してください。</t>
  </si>
  <si>
    <t>実績</t>
  </si>
  <si>
    <t>タイム</t>
  </si>
  <si>
    <t>年/月</t>
  </si>
  <si>
    <t>円　×</t>
  </si>
  <si>
    <t>タイム</t>
  </si>
  <si>
    <t>〒330-0854 さいたま市大宮区桜木町4-50 2F</t>
  </si>
  <si>
    <t>一般社団法人 埼玉県自転車競技連盟</t>
  </si>
  <si>
    <t>緊急時　連絡先</t>
  </si>
  <si>
    <t>続柄</t>
  </si>
  <si>
    <t>連絡先電話番号</t>
  </si>
  <si>
    <t>連絡先住所</t>
  </si>
  <si>
    <r>
      <t xml:space="preserve">H </t>
    </r>
    <r>
      <rPr>
        <sz val="10"/>
        <rFont val="ＭＳ Ｐゴシック"/>
        <family val="3"/>
      </rPr>
      <t>２６年７月　　日</t>
    </r>
  </si>
  <si>
    <t>申込日</t>
  </si>
  <si>
    <t>単独申込者は必ず緊急時連絡先（氏名・携帯番号等）を記入下さい。記入が無いと受け付けません</t>
  </si>
  <si>
    <t>申込先</t>
  </si>
  <si>
    <t>cycle310@galaxy.ocn.ne.jp</t>
  </si>
  <si>
    <t>車種区分</t>
  </si>
  <si>
    <t>所属</t>
  </si>
  <si>
    <t xml:space="preserve">　　　　参加申込書に記載された個人情報は、参加資格、年齢基準の確認及び大会に係る諸連絡を行うほか、氏名、年齢につきましては、プログラムに掲載いたします。          </t>
  </si>
  <si>
    <r>
      <t>（注）　</t>
    </r>
    <r>
      <rPr>
        <b/>
        <u val="single"/>
        <sz val="10"/>
        <rFont val="ＭＳ Ｐゴシック"/>
        <family val="3"/>
      </rPr>
      <t>地震・風水害等により中止した場合、参加費の補償は一切いたしません。また、納入後の参加料は返金いたしません。</t>
    </r>
  </si>
  <si>
    <t>車種</t>
  </si>
  <si>
    <t>（自動入力）</t>
  </si>
  <si>
    <t>KM</t>
  </si>
  <si>
    <t>所属名</t>
  </si>
  <si>
    <t>種目欄は出場種目に○を、参加タイム欄は直近の最高タイムを記入して下さい。</t>
  </si>
  <si>
    <t>(自動計算）</t>
  </si>
  <si>
    <t>（共通種目は自動入力）</t>
  </si>
  <si>
    <t>郵便振替　　口座番号 ００５２０－８－６９４０７　加入者：埼玉車連</t>
  </si>
  <si>
    <t>ゆうちょ銀行　　０五九(ｾﾞﾛｺﾞｷｭｳ）支店　当座預金６９４０７  口座名：サイタマシャレン</t>
  </si>
  <si>
    <t>※　送金先</t>
  </si>
  <si>
    <t>参加料(女)</t>
  </si>
  <si>
    <t>参加料(男)</t>
  </si>
  <si>
    <t>臨時登録料</t>
  </si>
  <si>
    <t>団体</t>
  </si>
  <si>
    <t>〒</t>
  </si>
  <si>
    <t>携帯</t>
  </si>
  <si>
    <t>　　　　　　　　　　　　　　　　　　　　　＠</t>
  </si>
  <si>
    <r>
      <rPr>
        <sz val="10"/>
        <rFont val="ＭＳ Ｐゴシック"/>
        <family val="3"/>
      </rPr>
      <t>０　　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０－　　　　　　　－</t>
    </r>
  </si>
  <si>
    <t>２０１５ Try the Track 大宮 申込書</t>
  </si>
  <si>
    <t>選　　手　　名（申し込みはチーム・スプリント3名、チームパシュート４名）</t>
  </si>
  <si>
    <t>参 考タイム</t>
  </si>
  <si>
    <t>５００TT</t>
  </si>
  <si>
    <t>TIP</t>
  </si>
  <si>
    <t>TSP</t>
  </si>
  <si>
    <t>車種区分はロードレーサーは（１）を、トラックレーサーは（２)を記入してください。</t>
  </si>
  <si>
    <r>
      <t xml:space="preserve">登録番号は後7桁を記入。未登録者は </t>
    </r>
    <r>
      <rPr>
        <sz val="10"/>
        <rFont val="ＭＳ Ｐゴシック"/>
        <family val="3"/>
      </rPr>
      <t>「 ○ 」 と記入</t>
    </r>
  </si>
  <si>
    <t>○</t>
  </si>
  <si>
    <t>未登録</t>
  </si>
  <si>
    <t>チーム参加料</t>
  </si>
  <si>
    <t>団体競技参加は必ず個人参加をしたものに限る。</t>
  </si>
  <si>
    <t>組</t>
  </si>
  <si>
    <r>
      <t>3000</t>
    </r>
    <r>
      <rPr>
        <b/>
        <sz val="10"/>
        <rFont val="ＭＳ Ｐゴシック"/>
        <family val="3"/>
      </rPr>
      <t>　　</t>
    </r>
    <r>
      <rPr>
        <b/>
        <sz val="10"/>
        <rFont val="Arial"/>
        <family val="2"/>
      </rPr>
      <t>4000</t>
    </r>
  </si>
  <si>
    <t>ーーーーーーー</t>
  </si>
  <si>
    <t>住所</t>
  </si>
  <si>
    <t>連絡先</t>
  </si>
  <si>
    <t>ＰＣよりのＭａｉｌを受信できること</t>
  </si>
  <si>
    <t>氏名</t>
  </si>
  <si>
    <t>アドレス</t>
  </si>
  <si>
    <t>fax 050-3737-1117</t>
  </si>
  <si>
    <t>名</t>
  </si>
  <si>
    <t>小計</t>
  </si>
  <si>
    <t>RKM</t>
  </si>
  <si>
    <t>女　子：は車種を選ぶと自動入力ＦＴＴ-５００ｍタイム・トライアル、　ＦRTT-２ｋｍIP、　ＦTTT-３ｋｍIP</t>
  </si>
  <si>
    <t>男　子：ロード・レーサーはＫＭ-１ｋｍタイム・トライアル、RSC　スクラッチ･ﾛｰﾄﾞﾚｰｻｰ、自動入力</t>
  </si>
  <si>
    <t>トラック・レーサーは2種目選択。TＰＲ-ポイント・レース･ﾄﾗｯｸﾚｰｻｰ、　ＰＲ-ポイント・レース･ﾄﾗｯｸﾚｰｻｰ、　ＴＳ-チーム・スプリント、TIP</t>
  </si>
  <si>
    <t>３ｋｍIP</t>
  </si>
  <si>
    <t>２ｋｍIP</t>
  </si>
  <si>
    <t>RSC</t>
  </si>
  <si>
    <t>KR</t>
  </si>
  <si>
    <t>SP</t>
  </si>
  <si>
    <t>PR</t>
  </si>
  <si>
    <t>コバトン・クラブ</t>
  </si>
  <si>
    <t>ﾛｰﾄﾞﾚｰｻｰ</t>
  </si>
  <si>
    <t>埼玉　太郎</t>
  </si>
  <si>
    <t>例</t>
  </si>
  <si>
    <t>参加料　　(ちびっこ)</t>
  </si>
  <si>
    <t>（ページ２）</t>
  </si>
  <si>
    <t>２０１５ ちびっこ Try the Track 大宮 申込書</t>
  </si>
  <si>
    <t>代表保護者</t>
  </si>
  <si>
    <t>参　加 名</t>
  </si>
  <si>
    <t>学　年</t>
  </si>
  <si>
    <t>保護者名</t>
  </si>
  <si>
    <t>保護者連絡先</t>
  </si>
  <si>
    <t>所属（小学校名）</t>
  </si>
  <si>
    <t>合計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</si>
</sst>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&quot;総合計 &quot;&quot;¥&quot;##,###"/>
    <numFmt numFmtId="178" formatCode="yyyy/m;@"/>
    <numFmt numFmtId="179" formatCode="#&quot;分&quot;00&quot;秒&quot;00"/>
    <numFmt numFmtId="180" formatCode="#0&quot;才&quot;"/>
    <numFmt numFmtId="181" formatCode="#0&quot;年生&quot;"/>
  </numFmts>
  <fonts count="62"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b/>
      <u val="single"/>
      <sz val="10"/>
      <name val="ＭＳ Ｐゴシック"/>
      <family val="3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24"/>
      <name val="ＭＳ Ｐゴシック"/>
      <family val="3"/>
    </font>
    <font>
      <u val="single"/>
      <sz val="14"/>
      <color indexed="12"/>
      <name val="ＭＳ 明朝"/>
      <family val="1"/>
    </font>
    <font>
      <sz val="9"/>
      <name val="ＭＳ Ｐゴシック"/>
      <family val="3"/>
    </font>
    <font>
      <sz val="14"/>
      <name val="Arial"/>
      <family val="2"/>
    </font>
    <font>
      <b/>
      <sz val="9"/>
      <name val="ＭＳ Ｐゴシック"/>
      <family val="3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ＭＳ Ｐゴシック"/>
      <family val="3"/>
    </font>
    <font>
      <sz val="10"/>
      <color indexed="9"/>
      <name val="ＭＳ Ｐゴシック"/>
      <family val="3"/>
    </font>
    <font>
      <sz val="9"/>
      <color indexed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ＭＳ Ｐゴシック"/>
      <family val="3"/>
    </font>
    <font>
      <sz val="10"/>
      <color theme="0"/>
      <name val="ＭＳ Ｐゴシック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 style="hair"/>
    </border>
    <border>
      <left style="thin"/>
      <right style="medium"/>
      <top style="thin"/>
      <bottom style="hair"/>
    </border>
    <border>
      <left/>
      <right/>
      <top style="hair"/>
      <bottom/>
    </border>
    <border>
      <left style="thin"/>
      <right style="medium"/>
      <top style="hair"/>
      <bottom/>
    </border>
    <border>
      <left/>
      <right/>
      <top style="hair"/>
      <bottom style="thin"/>
    </border>
    <border>
      <left style="thin"/>
      <right style="medium"/>
      <top style="hair"/>
      <bottom style="thin"/>
    </border>
    <border>
      <left/>
      <right/>
      <top/>
      <bottom style="hair"/>
    </border>
    <border>
      <left style="thin"/>
      <right style="medium"/>
      <top/>
      <bottom style="hair"/>
    </border>
    <border>
      <left style="thin"/>
      <right style="medium"/>
      <top style="hair"/>
      <bottom style="medium"/>
    </border>
    <border>
      <left style="thin"/>
      <right style="medium"/>
      <top style="thin"/>
      <bottom style="medium"/>
    </border>
    <border>
      <left/>
      <right/>
      <top style="hair"/>
      <bottom style="medium"/>
    </border>
    <border>
      <left/>
      <right/>
      <top style="double"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/>
      <top/>
      <bottom style="hair"/>
    </border>
    <border>
      <left style="thin"/>
      <right/>
      <top style="hair"/>
      <bottom style="medium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/>
      <protection/>
    </xf>
    <xf numFmtId="0" fontId="55" fillId="32" borderId="0" applyNumberFormat="0" applyBorder="0" applyAlignment="0" applyProtection="0"/>
  </cellStyleXfs>
  <cellXfs count="2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shrinkToFit="1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4" fillId="0" borderId="20" xfId="0" applyFont="1" applyBorder="1" applyAlignment="1">
      <alignment shrinkToFit="1"/>
    </xf>
    <xf numFmtId="0" fontId="0" fillId="0" borderId="0" xfId="0" applyFont="1" applyAlignment="1">
      <alignment shrinkToFit="1"/>
    </xf>
    <xf numFmtId="0" fontId="3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shrinkToFi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1" fillId="33" borderId="20" xfId="0" applyNumberFormat="1" applyFont="1" applyFill="1" applyBorder="1" applyAlignment="1">
      <alignment horizontal="right" shrinkToFit="1"/>
    </xf>
    <xf numFmtId="176" fontId="9" fillId="33" borderId="20" xfId="0" applyNumberFormat="1" applyFont="1" applyFill="1" applyBorder="1" applyAlignment="1">
      <alignment horizontal="right" shrinkToFit="1"/>
    </xf>
    <xf numFmtId="3" fontId="9" fillId="33" borderId="20" xfId="0" applyNumberFormat="1" applyFont="1" applyFill="1" applyBorder="1" applyAlignment="1">
      <alignment shrinkToFit="1"/>
    </xf>
    <xf numFmtId="0" fontId="3" fillId="0" borderId="14" xfId="0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49" fontId="3" fillId="0" borderId="36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9" fillId="0" borderId="10" xfId="0" applyFont="1" applyBorder="1" applyAlignment="1">
      <alignment shrinkToFit="1"/>
    </xf>
    <xf numFmtId="3" fontId="9" fillId="33" borderId="20" xfId="0" applyNumberFormat="1" applyFont="1" applyFill="1" applyBorder="1" applyAlignment="1">
      <alignment wrapText="1" shrinkToFit="1"/>
    </xf>
    <xf numFmtId="0" fontId="56" fillId="33" borderId="37" xfId="0" applyFont="1" applyFill="1" applyBorder="1" applyAlignment="1">
      <alignment/>
    </xf>
    <xf numFmtId="3" fontId="11" fillId="0" borderId="0" xfId="0" applyNumberFormat="1" applyFont="1" applyBorder="1" applyAlignment="1">
      <alignment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vertical="center"/>
    </xf>
    <xf numFmtId="0" fontId="4" fillId="0" borderId="20" xfId="0" applyFont="1" applyBorder="1" applyAlignment="1">
      <alignment horizontal="right" vertical="center" shrinkToFit="1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178" fontId="3" fillId="0" borderId="40" xfId="0" applyNumberFormat="1" applyFont="1" applyBorder="1" applyAlignment="1" applyProtection="1">
      <alignment horizontal="center" vertical="center"/>
      <protection locked="0"/>
    </xf>
    <xf numFmtId="178" fontId="3" fillId="0" borderId="41" xfId="0" applyNumberFormat="1" applyFont="1" applyBorder="1" applyAlignment="1" applyProtection="1">
      <alignment horizontal="center" vertical="center"/>
      <protection locked="0"/>
    </xf>
    <xf numFmtId="178" fontId="3" fillId="0" borderId="42" xfId="0" applyNumberFormat="1" applyFont="1" applyBorder="1" applyAlignment="1" applyProtection="1">
      <alignment horizontal="center" vertical="center"/>
      <protection locked="0"/>
    </xf>
    <xf numFmtId="178" fontId="3" fillId="0" borderId="43" xfId="0" applyNumberFormat="1" applyFont="1" applyBorder="1" applyAlignment="1" applyProtection="1">
      <alignment horizontal="center" vertical="center"/>
      <protection locked="0"/>
    </xf>
    <xf numFmtId="178" fontId="3" fillId="0" borderId="44" xfId="0" applyNumberFormat="1" applyFont="1" applyBorder="1" applyAlignment="1" applyProtection="1">
      <alignment horizontal="center" vertical="center"/>
      <protection locked="0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 shrinkToFit="1"/>
    </xf>
    <xf numFmtId="0" fontId="58" fillId="0" borderId="0" xfId="0" applyFont="1" applyAlignment="1">
      <alignment horizontal="center" vertical="center"/>
    </xf>
    <xf numFmtId="0" fontId="59" fillId="33" borderId="20" xfId="0" applyFont="1" applyFill="1" applyBorder="1" applyAlignment="1">
      <alignment shrinkToFit="1"/>
    </xf>
    <xf numFmtId="0" fontId="60" fillId="0" borderId="0" xfId="0" applyFont="1" applyAlignment="1">
      <alignment vertical="center"/>
    </xf>
    <xf numFmtId="0" fontId="17" fillId="0" borderId="20" xfId="0" applyFont="1" applyBorder="1" applyAlignment="1">
      <alignment wrapText="1" shrinkToFit="1"/>
    </xf>
    <xf numFmtId="0" fontId="4" fillId="34" borderId="0" xfId="0" applyFont="1" applyFill="1" applyBorder="1" applyAlignment="1">
      <alignment shrinkToFit="1"/>
    </xf>
    <xf numFmtId="0" fontId="4" fillId="34" borderId="0" xfId="0" applyFont="1" applyFill="1" applyBorder="1" applyAlignment="1">
      <alignment horizontal="right" vertical="center" shrinkToFit="1"/>
    </xf>
    <xf numFmtId="176" fontId="9" fillId="34" borderId="0" xfId="0" applyNumberFormat="1" applyFont="1" applyFill="1" applyBorder="1" applyAlignment="1">
      <alignment horizontal="right" shrinkToFit="1"/>
    </xf>
    <xf numFmtId="3" fontId="9" fillId="34" borderId="0" xfId="0" applyNumberFormat="1" applyFont="1" applyFill="1" applyBorder="1" applyAlignment="1">
      <alignment wrapText="1" shrinkToFit="1"/>
    </xf>
    <xf numFmtId="0" fontId="56" fillId="34" borderId="0" xfId="0" applyFont="1" applyFill="1" applyBorder="1" applyAlignment="1">
      <alignment/>
    </xf>
    <xf numFmtId="177" fontId="10" fillId="34" borderId="0" xfId="0" applyNumberFormat="1" applyFont="1" applyFill="1" applyBorder="1" applyAlignment="1">
      <alignment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45" xfId="0" applyFont="1" applyBorder="1" applyAlignment="1">
      <alignment vertical="center"/>
    </xf>
    <xf numFmtId="0" fontId="4" fillId="0" borderId="0" xfId="0" applyFont="1" applyAlignment="1">
      <alignment horizontal="right" vertical="center" shrinkToFit="1"/>
    </xf>
    <xf numFmtId="42" fontId="10" fillId="33" borderId="20" xfId="0" applyNumberFormat="1" applyFont="1" applyFill="1" applyBorder="1" applyAlignment="1">
      <alignment shrinkToFi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shrinkToFit="1"/>
    </xf>
    <xf numFmtId="3" fontId="11" fillId="0" borderId="17" xfId="0" applyNumberFormat="1" applyFont="1" applyBorder="1" applyAlignment="1">
      <alignment horizontal="center" vertical="top" shrinkToFit="1"/>
    </xf>
    <xf numFmtId="0" fontId="3" fillId="0" borderId="1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8" fillId="34" borderId="51" xfId="0" applyFont="1" applyFill="1" applyBorder="1" applyAlignment="1">
      <alignment horizontal="center" vertical="center" shrinkToFit="1"/>
    </xf>
    <xf numFmtId="0" fontId="8" fillId="34" borderId="52" xfId="0" applyFont="1" applyFill="1" applyBorder="1" applyAlignment="1">
      <alignment horizontal="center" vertical="center" shrinkToFit="1"/>
    </xf>
    <xf numFmtId="0" fontId="8" fillId="34" borderId="49" xfId="0" applyFont="1" applyFill="1" applyBorder="1" applyAlignment="1">
      <alignment horizontal="center" vertical="center" shrinkToFit="1"/>
    </xf>
    <xf numFmtId="0" fontId="8" fillId="34" borderId="50" xfId="0" applyFont="1" applyFill="1" applyBorder="1" applyAlignment="1">
      <alignment horizontal="center" vertical="center" shrinkToFit="1"/>
    </xf>
    <xf numFmtId="0" fontId="8" fillId="34" borderId="53" xfId="0" applyFont="1" applyFill="1" applyBorder="1" applyAlignment="1">
      <alignment horizontal="center" vertical="center" shrinkToFit="1"/>
    </xf>
    <xf numFmtId="0" fontId="8" fillId="34" borderId="54" xfId="0" applyFont="1" applyFill="1" applyBorder="1" applyAlignment="1">
      <alignment horizontal="center" vertical="center" shrinkToFit="1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14" fontId="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180" fontId="0" fillId="33" borderId="14" xfId="0" applyNumberFormat="1" applyFont="1" applyFill="1" applyBorder="1" applyAlignment="1">
      <alignment horizontal="center" vertical="center"/>
    </xf>
    <xf numFmtId="180" fontId="0" fillId="33" borderId="18" xfId="0" applyNumberFormat="1" applyFont="1" applyFill="1" applyBorder="1" applyAlignment="1">
      <alignment horizontal="center" vertical="center"/>
    </xf>
    <xf numFmtId="0" fontId="3" fillId="0" borderId="38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181" fontId="3" fillId="0" borderId="51" xfId="0" applyNumberFormat="1" applyFont="1" applyBorder="1" applyAlignment="1" applyProtection="1">
      <alignment horizontal="center" vertical="center"/>
      <protection locked="0"/>
    </xf>
    <xf numFmtId="181" fontId="3" fillId="0" borderId="17" xfId="0" applyNumberFormat="1" applyFont="1" applyBorder="1" applyAlignment="1" applyProtection="1">
      <alignment horizontal="center" vertical="center"/>
      <protection locked="0"/>
    </xf>
    <xf numFmtId="181" fontId="3" fillId="0" borderId="52" xfId="0" applyNumberFormat="1" applyFont="1" applyBorder="1" applyAlignment="1" applyProtection="1">
      <alignment horizontal="center" vertical="center"/>
      <protection locked="0"/>
    </xf>
    <xf numFmtId="181" fontId="3" fillId="0" borderId="53" xfId="0" applyNumberFormat="1" applyFont="1" applyBorder="1" applyAlignment="1" applyProtection="1">
      <alignment horizontal="center" vertical="center"/>
      <protection locked="0"/>
    </xf>
    <xf numFmtId="181" fontId="3" fillId="0" borderId="56" xfId="0" applyNumberFormat="1" applyFont="1" applyBorder="1" applyAlignment="1" applyProtection="1">
      <alignment horizontal="center" vertical="center"/>
      <protection locked="0"/>
    </xf>
    <xf numFmtId="181" fontId="3" fillId="0" borderId="54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 shrinkToFit="1"/>
    </xf>
    <xf numFmtId="0" fontId="8" fillId="33" borderId="54" xfId="0" applyFont="1" applyFill="1" applyBorder="1" applyAlignment="1">
      <alignment horizontal="center" vertical="center" shrinkToFit="1"/>
    </xf>
    <xf numFmtId="0" fontId="0" fillId="33" borderId="51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181" fontId="3" fillId="0" borderId="49" xfId="0" applyNumberFormat="1" applyFont="1" applyBorder="1" applyAlignment="1" applyProtection="1">
      <alignment horizontal="center" vertical="center"/>
      <protection locked="0"/>
    </xf>
    <xf numFmtId="181" fontId="3" fillId="0" borderId="10" xfId="0" applyNumberFormat="1" applyFont="1" applyBorder="1" applyAlignment="1" applyProtection="1">
      <alignment horizontal="center" vertical="center"/>
      <protection locked="0"/>
    </xf>
    <xf numFmtId="181" fontId="3" fillId="0" borderId="50" xfId="0" applyNumberFormat="1" applyFont="1" applyBorder="1" applyAlignment="1" applyProtection="1">
      <alignment horizontal="center" vertical="center"/>
      <protection locked="0"/>
    </xf>
    <xf numFmtId="0" fontId="8" fillId="33" borderId="50" xfId="0" applyFont="1" applyFill="1" applyBorder="1" applyAlignment="1">
      <alignment horizontal="center" vertical="center" shrinkToFit="1"/>
    </xf>
    <xf numFmtId="0" fontId="0" fillId="33" borderId="49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181" fontId="4" fillId="0" borderId="51" xfId="0" applyNumberFormat="1" applyFont="1" applyBorder="1" applyAlignment="1">
      <alignment horizontal="center" vertical="center"/>
    </xf>
    <xf numFmtId="181" fontId="4" fillId="0" borderId="17" xfId="0" applyNumberFormat="1" applyFont="1" applyBorder="1" applyAlignment="1">
      <alignment horizontal="center" vertical="center"/>
    </xf>
    <xf numFmtId="181" fontId="4" fillId="0" borderId="52" xfId="0" applyNumberFormat="1" applyFont="1" applyBorder="1" applyAlignment="1">
      <alignment horizontal="center" vertical="center"/>
    </xf>
    <xf numFmtId="181" fontId="4" fillId="0" borderId="49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/>
    </xf>
    <xf numFmtId="181" fontId="4" fillId="0" borderId="5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4" fillId="0" borderId="10" xfId="43" applyFont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64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 shrinkToFit="1"/>
      <protection locked="0"/>
    </xf>
    <xf numFmtId="0" fontId="0" fillId="0" borderId="64" xfId="0" applyFont="1" applyBorder="1" applyAlignment="1" applyProtection="1">
      <alignment horizontal="center" vertical="center" shrinkToFit="1"/>
      <protection locked="0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61" fillId="0" borderId="63" xfId="0" applyFont="1" applyBorder="1" applyAlignment="1" applyProtection="1">
      <alignment horizontal="left" vertical="center"/>
      <protection locked="0"/>
    </xf>
    <xf numFmtId="0" fontId="61" fillId="0" borderId="67" xfId="0" applyFont="1" applyBorder="1" applyAlignment="1" applyProtection="1">
      <alignment horizontal="left" vertical="center"/>
      <protection locked="0"/>
    </xf>
    <xf numFmtId="0" fontId="61" fillId="0" borderId="64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>
      <alignment horizontal="center" vertical="center" shrinkToFit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0" fillId="0" borderId="67" xfId="0" applyFont="1" applyBorder="1" applyAlignment="1" applyProtection="1">
      <alignment horizontal="center" vertical="center"/>
      <protection locked="0"/>
    </xf>
    <xf numFmtId="0" fontId="0" fillId="0" borderId="68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179" fontId="3" fillId="0" borderId="70" xfId="0" applyNumberFormat="1" applyFont="1" applyBorder="1" applyAlignment="1">
      <alignment horizontal="center" vertical="center"/>
    </xf>
    <xf numFmtId="179" fontId="3" fillId="0" borderId="71" xfId="0" applyNumberFormat="1" applyFont="1" applyBorder="1" applyAlignment="1">
      <alignment horizontal="center" vertical="center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179" fontId="3" fillId="0" borderId="72" xfId="0" applyNumberFormat="1" applyFont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55" xfId="0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52" xfId="0" applyNumberFormat="1" applyFont="1" applyBorder="1" applyAlignment="1" applyProtection="1">
      <alignment horizontal="center" vertical="center"/>
      <protection locked="0"/>
    </xf>
    <xf numFmtId="49" fontId="3" fillId="0" borderId="56" xfId="0" applyNumberFormat="1" applyFont="1" applyBorder="1" applyAlignment="1" applyProtection="1">
      <alignment horizontal="center" vertical="center"/>
      <protection locked="0"/>
    </xf>
    <xf numFmtId="49" fontId="3" fillId="0" borderId="54" xfId="0" applyNumberFormat="1" applyFont="1" applyBorder="1" applyAlignment="1" applyProtection="1">
      <alignment horizontal="center" vertical="center"/>
      <protection locked="0"/>
    </xf>
    <xf numFmtId="49" fontId="3" fillId="0" borderId="51" xfId="0" applyNumberFormat="1" applyFont="1" applyBorder="1" applyAlignment="1" applyProtection="1">
      <alignment horizontal="center" vertical="center"/>
      <protection locked="0"/>
    </xf>
    <xf numFmtId="49" fontId="3" fillId="0" borderId="49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50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Font="1" applyBorder="1" applyAlignment="1" applyProtection="1">
      <alignment horizontal="center" vertical="center"/>
      <protection locked="0"/>
    </xf>
    <xf numFmtId="0" fontId="12" fillId="33" borderId="55" xfId="0" applyFont="1" applyFill="1" applyBorder="1" applyAlignment="1">
      <alignment horizontal="center" vertical="center"/>
    </xf>
    <xf numFmtId="0" fontId="12" fillId="0" borderId="5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0" fillId="0" borderId="39" xfId="0" applyFont="1" applyBorder="1" applyAlignment="1" applyProtection="1">
      <alignment horizontal="center" vertical="center" shrinkToFit="1"/>
      <protection locked="0"/>
    </xf>
    <xf numFmtId="0" fontId="3" fillId="0" borderId="53" xfId="0" applyFont="1" applyBorder="1" applyAlignment="1">
      <alignment horizontal="center" vertical="center" shrinkToFit="1"/>
    </xf>
    <xf numFmtId="49" fontId="3" fillId="0" borderId="53" xfId="0" applyNumberFormat="1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 shrinkToFit="1"/>
      <protection locked="0"/>
    </xf>
    <xf numFmtId="0" fontId="8" fillId="0" borderId="49" xfId="0" applyFont="1" applyBorder="1" applyAlignment="1" applyProtection="1">
      <alignment horizontal="center" vertical="center" shrinkToFit="1"/>
      <protection locked="0"/>
    </xf>
    <xf numFmtId="0" fontId="8" fillId="0" borderId="53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4" fontId="0" fillId="0" borderId="14" xfId="0" applyNumberFormat="1" applyBorder="1" applyAlignment="1" applyProtection="1">
      <alignment horizontal="center" vertical="center" shrinkToFit="1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55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shrinkToFit="1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ycle310@galaxy.ocn.ne.jp" TargetMode="External" /><Relationship Id="rId2" Type="http://schemas.openxmlformats.org/officeDocument/2006/relationships/hyperlink" Target="mailto:cycle310@galaxy.ocn.ne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2"/>
  <sheetViews>
    <sheetView showZeros="0" tabSelected="1" view="pageBreakPreview" zoomScale="85" zoomScaleSheetLayoutView="85" zoomScalePageLayoutView="0" workbookViewId="0" topLeftCell="A1">
      <selection activeCell="M55" sqref="M55"/>
    </sheetView>
  </sheetViews>
  <sheetFormatPr defaultColWidth="9.140625" defaultRowHeight="12.75"/>
  <cols>
    <col min="1" max="1" width="9.00390625" style="14" customWidth="1"/>
    <col min="2" max="2" width="9.28125" style="14" customWidth="1"/>
    <col min="3" max="3" width="11.00390625" style="14" customWidth="1"/>
    <col min="4" max="4" width="20.421875" style="14" customWidth="1"/>
    <col min="5" max="5" width="15.7109375" style="14" customWidth="1"/>
    <col min="6" max="6" width="7.8515625" style="14" customWidth="1"/>
    <col min="7" max="7" width="13.8515625" style="25" customWidth="1"/>
    <col min="8" max="8" width="15.00390625" style="14" bestFit="1" customWidth="1"/>
    <col min="9" max="9" width="30.7109375" style="14" customWidth="1"/>
    <col min="10" max="10" width="7.140625" style="14" customWidth="1"/>
    <col min="11" max="16" width="2.8515625" style="14" customWidth="1"/>
    <col min="17" max="17" width="4.7109375" style="14" customWidth="1"/>
    <col min="18" max="22" width="4.28125" style="14" customWidth="1"/>
    <col min="23" max="23" width="10.8515625" style="14" customWidth="1"/>
    <col min="24" max="24" width="15.57421875" style="14" customWidth="1"/>
    <col min="25" max="16384" width="9.140625" style="14" customWidth="1"/>
  </cols>
  <sheetData>
    <row r="1" spans="1:24" ht="48.75" customHeight="1" thickBot="1">
      <c r="A1" s="199" t="s">
        <v>56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</row>
    <row r="2" spans="1:23" ht="12.75">
      <c r="A2" s="200" t="s">
        <v>1</v>
      </c>
      <c r="B2" s="109" t="s">
        <v>24</v>
      </c>
      <c r="C2" s="157"/>
      <c r="D2" s="185"/>
      <c r="E2" s="13"/>
      <c r="Q2" s="205" t="s">
        <v>30</v>
      </c>
      <c r="R2" s="206"/>
      <c r="S2" s="206"/>
      <c r="T2" s="207" t="s">
        <v>29</v>
      </c>
      <c r="U2" s="208"/>
      <c r="V2" s="208"/>
      <c r="W2" s="208"/>
    </row>
    <row r="3" spans="1:23" ht="13.5" thickBot="1">
      <c r="A3" s="201"/>
      <c r="B3" s="202"/>
      <c r="C3" s="203"/>
      <c r="D3" s="204"/>
      <c r="E3" s="6"/>
      <c r="Q3" s="206"/>
      <c r="R3" s="206"/>
      <c r="S3" s="206"/>
      <c r="T3" s="208"/>
      <c r="U3" s="208"/>
      <c r="V3" s="208"/>
      <c r="W3" s="208"/>
    </row>
    <row r="4" ht="6.75" customHeight="1">
      <c r="C4" s="15"/>
    </row>
    <row r="5" spans="1:11" ht="17.25" customHeight="1" thickBot="1">
      <c r="A5" s="28" t="s">
        <v>48</v>
      </c>
      <c r="B5" s="52">
        <v>3000</v>
      </c>
      <c r="C5" s="28" t="s">
        <v>21</v>
      </c>
      <c r="D5" s="50">
        <f>COUNTA(B45:B50)</f>
        <v>0</v>
      </c>
      <c r="E5" s="28" t="s">
        <v>77</v>
      </c>
      <c r="F5" s="76" t="s">
        <v>78</v>
      </c>
      <c r="G5" s="51">
        <f>B5*D5</f>
        <v>0</v>
      </c>
      <c r="I5" s="47"/>
      <c r="J5" s="47"/>
      <c r="K5" s="16"/>
    </row>
    <row r="6" spans="1:22" ht="34.5" customHeight="1" thickBot="1" thickTop="1">
      <c r="A6" s="28" t="s">
        <v>49</v>
      </c>
      <c r="B6" s="52">
        <v>3500</v>
      </c>
      <c r="C6" s="28" t="s">
        <v>21</v>
      </c>
      <c r="D6" s="50">
        <f>COUNTA(B23:B37)</f>
        <v>0</v>
      </c>
      <c r="E6" s="28" t="s">
        <v>77</v>
      </c>
      <c r="F6" s="76" t="s">
        <v>78</v>
      </c>
      <c r="G6" s="51">
        <f>B6*D6</f>
        <v>0</v>
      </c>
      <c r="I6" s="47"/>
      <c r="J6" s="73" t="s">
        <v>71</v>
      </c>
      <c r="K6" s="7" t="s">
        <v>52</v>
      </c>
      <c r="L6" s="70"/>
      <c r="M6" s="70"/>
      <c r="N6" s="17"/>
      <c r="O6" s="69"/>
      <c r="P6" s="69"/>
      <c r="Q6" s="69"/>
      <c r="R6" s="69"/>
      <c r="S6" s="69"/>
      <c r="T6" s="69"/>
      <c r="U6" s="69"/>
      <c r="V6" s="69"/>
    </row>
    <row r="7" spans="1:23" s="29" customFormat="1" ht="34.5" customHeight="1" thickBot="1" thickTop="1">
      <c r="A7" s="28" t="s">
        <v>50</v>
      </c>
      <c r="B7" s="52">
        <v>1000</v>
      </c>
      <c r="C7" s="28" t="s">
        <v>21</v>
      </c>
      <c r="D7" s="50">
        <f>COUNTIF(J23:J35,"○")+COUNTIF(J44:J49,"○")</f>
        <v>0</v>
      </c>
      <c r="E7" s="28" t="s">
        <v>77</v>
      </c>
      <c r="F7" s="76" t="s">
        <v>78</v>
      </c>
      <c r="G7" s="51">
        <f>B7*D7</f>
        <v>0</v>
      </c>
      <c r="I7" s="47"/>
      <c r="J7" s="74" t="s">
        <v>74</v>
      </c>
      <c r="K7" s="190"/>
      <c r="L7" s="190"/>
      <c r="M7" s="190"/>
      <c r="O7" s="191"/>
      <c r="P7" s="191"/>
      <c r="Q7" s="191"/>
      <c r="R7" s="191"/>
      <c r="S7" s="191"/>
      <c r="T7" s="191"/>
      <c r="U7" s="191"/>
      <c r="V7" s="191"/>
      <c r="W7" s="191"/>
    </row>
    <row r="8" spans="1:22" ht="34.5" customHeight="1" thickBot="1" thickTop="1">
      <c r="A8" s="28" t="s">
        <v>66</v>
      </c>
      <c r="B8" s="71" t="s">
        <v>69</v>
      </c>
      <c r="C8" s="28" t="s">
        <v>21</v>
      </c>
      <c r="D8" s="72">
        <f>D95+D96</f>
        <v>0</v>
      </c>
      <c r="E8" s="28" t="s">
        <v>68</v>
      </c>
      <c r="F8" s="76" t="s">
        <v>78</v>
      </c>
      <c r="G8" s="51">
        <f>(D95*3000)+(D96*4000)</f>
        <v>0</v>
      </c>
      <c r="H8" s="98" t="s">
        <v>102</v>
      </c>
      <c r="I8" s="99">
        <f>SUM(G5:G9)</f>
        <v>0</v>
      </c>
      <c r="J8" s="73" t="s">
        <v>72</v>
      </c>
      <c r="K8" s="190"/>
      <c r="L8" s="190"/>
      <c r="M8" s="190"/>
      <c r="N8" s="192" t="s">
        <v>53</v>
      </c>
      <c r="O8" s="193"/>
      <c r="P8" s="194" t="s">
        <v>55</v>
      </c>
      <c r="Q8" s="195"/>
      <c r="R8" s="195"/>
      <c r="S8" s="195"/>
      <c r="T8" s="195"/>
      <c r="U8" s="195"/>
      <c r="V8" s="195"/>
    </row>
    <row r="9" spans="1:23" ht="34.5" customHeight="1" thickBot="1" thickTop="1">
      <c r="A9" s="89" t="s">
        <v>93</v>
      </c>
      <c r="B9" s="71">
        <v>500</v>
      </c>
      <c r="C9" s="28" t="s">
        <v>21</v>
      </c>
      <c r="D9" s="50">
        <f>D70</f>
        <v>0</v>
      </c>
      <c r="E9" s="28" t="s">
        <v>77</v>
      </c>
      <c r="F9" s="76" t="s">
        <v>78</v>
      </c>
      <c r="G9" s="51">
        <f>B9*D9</f>
        <v>0</v>
      </c>
      <c r="H9" s="1" t="s">
        <v>94</v>
      </c>
      <c r="J9" s="43" t="s">
        <v>75</v>
      </c>
      <c r="K9" s="190"/>
      <c r="L9" s="190"/>
      <c r="M9" s="190"/>
      <c r="N9" s="196" t="s">
        <v>54</v>
      </c>
      <c r="O9" s="196"/>
      <c r="P9" s="196"/>
      <c r="Q9" s="196"/>
      <c r="R9" s="196"/>
      <c r="S9" s="196"/>
      <c r="T9" s="196"/>
      <c r="U9" s="196"/>
      <c r="V9" s="196"/>
      <c r="W9" s="196"/>
    </row>
    <row r="10" spans="1:22" ht="21" customHeight="1" thickTop="1">
      <c r="A10" s="7" t="s">
        <v>32</v>
      </c>
      <c r="B10" s="7"/>
      <c r="C10" s="38" t="s">
        <v>24</v>
      </c>
      <c r="D10" s="7"/>
      <c r="E10" s="7"/>
      <c r="F10" s="5"/>
      <c r="G10" s="5"/>
      <c r="I10" s="1"/>
      <c r="J10" s="1"/>
      <c r="K10" s="107" t="s">
        <v>73</v>
      </c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</row>
    <row r="11" spans="1:23" ht="18" customHeight="1">
      <c r="A11" s="170" t="s">
        <v>4</v>
      </c>
      <c r="B11" s="39" t="s">
        <v>23</v>
      </c>
      <c r="C11" s="22"/>
      <c r="D11" s="33"/>
      <c r="E11" s="22"/>
      <c r="F11" s="21"/>
      <c r="G11" s="21"/>
      <c r="I11" s="75" t="s">
        <v>47</v>
      </c>
      <c r="J11" s="43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4" ht="18" customHeight="1">
      <c r="A12" s="171"/>
      <c r="B12" s="38" t="s">
        <v>76</v>
      </c>
      <c r="C12" s="17"/>
      <c r="D12" s="7"/>
      <c r="E12" s="172" t="s">
        <v>33</v>
      </c>
      <c r="F12" s="173"/>
      <c r="G12" s="173"/>
      <c r="I12" s="42" t="s">
        <v>45</v>
      </c>
      <c r="J12" s="4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1"/>
    </row>
    <row r="13" spans="1:24" ht="18" customHeight="1">
      <c r="A13" s="174" t="s">
        <v>31</v>
      </c>
      <c r="B13" s="174"/>
      <c r="C13" s="174"/>
      <c r="D13" s="174"/>
      <c r="E13" s="174"/>
      <c r="F13" s="174"/>
      <c r="G13" s="174"/>
      <c r="H13" s="174"/>
      <c r="I13" s="46" t="s">
        <v>46</v>
      </c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9"/>
      <c r="X13" s="32"/>
    </row>
    <row r="14" spans="1:8" ht="12" customHeight="1" thickBot="1">
      <c r="A14" s="175"/>
      <c r="B14" s="175"/>
      <c r="C14" s="175"/>
      <c r="D14" s="175"/>
      <c r="E14" s="175"/>
      <c r="F14" s="175"/>
      <c r="G14" s="175"/>
      <c r="H14" s="175"/>
    </row>
    <row r="15" spans="1:23" ht="12" customHeight="1">
      <c r="A15" s="176" t="s">
        <v>25</v>
      </c>
      <c r="B15" s="109" t="s">
        <v>5</v>
      </c>
      <c r="C15" s="157"/>
      <c r="D15" s="157"/>
      <c r="E15" s="109" t="s">
        <v>26</v>
      </c>
      <c r="F15" s="110"/>
      <c r="G15" s="179" t="s">
        <v>27</v>
      </c>
      <c r="H15" s="164"/>
      <c r="I15" s="109" t="s">
        <v>28</v>
      </c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8"/>
    </row>
    <row r="16" spans="1:23" ht="24" customHeight="1">
      <c r="A16" s="177"/>
      <c r="B16" s="111"/>
      <c r="C16" s="158"/>
      <c r="D16" s="158"/>
      <c r="E16" s="111"/>
      <c r="F16" s="112"/>
      <c r="G16" s="180"/>
      <c r="H16" s="165"/>
      <c r="I16" s="111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8"/>
    </row>
    <row r="17" spans="1:23" ht="37.5" customHeight="1" thickBot="1">
      <c r="A17" s="178"/>
      <c r="B17" s="187"/>
      <c r="C17" s="188"/>
      <c r="D17" s="189"/>
      <c r="E17" s="181"/>
      <c r="F17" s="182"/>
      <c r="G17" s="183"/>
      <c r="H17" s="184"/>
      <c r="I17" s="181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8"/>
    </row>
    <row r="18" spans="1:17" ht="12" customHeight="1" thickBot="1">
      <c r="A18" s="35"/>
      <c r="H18" s="23"/>
      <c r="I18" s="49"/>
      <c r="J18" s="48"/>
      <c r="K18" s="48"/>
      <c r="L18" s="48"/>
      <c r="M18" s="48"/>
      <c r="N18" s="48"/>
      <c r="O18" s="48"/>
      <c r="P18" s="48"/>
      <c r="Q18" s="48"/>
    </row>
    <row r="19" spans="1:25" ht="12" customHeight="1">
      <c r="A19" s="162" t="s">
        <v>6</v>
      </c>
      <c r="B19" s="179" t="s">
        <v>34</v>
      </c>
      <c r="C19" s="164" t="s">
        <v>38</v>
      </c>
      <c r="D19" s="227" t="s">
        <v>7</v>
      </c>
      <c r="E19" s="109" t="s">
        <v>14</v>
      </c>
      <c r="F19" s="110"/>
      <c r="G19" s="166" t="s">
        <v>0</v>
      </c>
      <c r="H19" s="3" t="s">
        <v>3</v>
      </c>
      <c r="I19" s="100" t="s">
        <v>35</v>
      </c>
      <c r="J19" s="227" t="s">
        <v>65</v>
      </c>
      <c r="K19" s="109" t="s">
        <v>2</v>
      </c>
      <c r="L19" s="157"/>
      <c r="M19" s="157"/>
      <c r="N19" s="157"/>
      <c r="O19" s="157"/>
      <c r="P19" s="110"/>
      <c r="Q19" s="230" t="s">
        <v>8</v>
      </c>
      <c r="R19" s="231"/>
      <c r="S19" s="231"/>
      <c r="T19" s="231"/>
      <c r="U19" s="231"/>
      <c r="V19" s="231"/>
      <c r="W19" s="100" t="s">
        <v>18</v>
      </c>
      <c r="X19" s="101"/>
      <c r="Y19" s="34">
        <v>42218</v>
      </c>
    </row>
    <row r="20" spans="1:24" ht="12" customHeight="1">
      <c r="A20" s="163"/>
      <c r="B20" s="180"/>
      <c r="C20" s="165"/>
      <c r="D20" s="169"/>
      <c r="E20" s="111"/>
      <c r="F20" s="112"/>
      <c r="G20" s="167"/>
      <c r="H20" s="4" t="s">
        <v>39</v>
      </c>
      <c r="I20" s="102"/>
      <c r="J20" s="169"/>
      <c r="K20" s="111"/>
      <c r="L20" s="158"/>
      <c r="M20" s="158"/>
      <c r="N20" s="158"/>
      <c r="O20" s="158"/>
      <c r="P20" s="112"/>
      <c r="Q20" s="40" t="s">
        <v>79</v>
      </c>
      <c r="R20" s="77" t="s">
        <v>85</v>
      </c>
      <c r="S20" s="40" t="s">
        <v>40</v>
      </c>
      <c r="T20" s="40" t="s">
        <v>86</v>
      </c>
      <c r="U20" s="78" t="s">
        <v>87</v>
      </c>
      <c r="V20" s="77" t="s">
        <v>88</v>
      </c>
      <c r="W20" s="41" t="s">
        <v>20</v>
      </c>
      <c r="X20" s="24" t="s">
        <v>19</v>
      </c>
    </row>
    <row r="21" spans="1:24" ht="12" customHeight="1">
      <c r="A21" s="159" t="s">
        <v>92</v>
      </c>
      <c r="B21" s="228">
        <v>1</v>
      </c>
      <c r="C21" s="161" t="s">
        <v>90</v>
      </c>
      <c r="D21" s="168" t="s">
        <v>91</v>
      </c>
      <c r="E21" s="141" t="str">
        <f>IF(D21="","",PHONETIC(D21))</f>
        <v>サイタマ　タロウ</v>
      </c>
      <c r="F21" s="142"/>
      <c r="G21" s="123">
        <v>25569</v>
      </c>
      <c r="H21" s="229">
        <f>IF(G21="","",DATEDIF(G21,$Y$19,"Y"))</f>
        <v>45</v>
      </c>
      <c r="I21" s="168" t="s">
        <v>89</v>
      </c>
      <c r="J21" s="215"/>
      <c r="K21" s="113">
        <v>1234567</v>
      </c>
      <c r="L21" s="266"/>
      <c r="M21" s="266"/>
      <c r="N21" s="266"/>
      <c r="O21" s="266"/>
      <c r="P21" s="114"/>
      <c r="Q21" s="217" t="str">
        <f>IF($B21=1,"○","")</f>
        <v>○</v>
      </c>
      <c r="R21" s="217" t="str">
        <f>IF($B21=1,"○","")</f>
        <v>○</v>
      </c>
      <c r="S21" s="215"/>
      <c r="T21" s="215"/>
      <c r="U21" s="215"/>
      <c r="V21" s="256"/>
      <c r="W21" s="79">
        <v>41974</v>
      </c>
      <c r="X21" s="213">
        <v>12345</v>
      </c>
    </row>
    <row r="22" spans="1:24" ht="12" customHeight="1">
      <c r="A22" s="160"/>
      <c r="B22" s="180"/>
      <c r="C22" s="148"/>
      <c r="D22" s="169"/>
      <c r="E22" s="149"/>
      <c r="F22" s="150"/>
      <c r="G22" s="136"/>
      <c r="H22" s="229"/>
      <c r="I22" s="169"/>
      <c r="J22" s="216"/>
      <c r="K22" s="111"/>
      <c r="L22" s="158"/>
      <c r="M22" s="158"/>
      <c r="N22" s="158"/>
      <c r="O22" s="158"/>
      <c r="P22" s="112"/>
      <c r="Q22" s="218"/>
      <c r="R22" s="218"/>
      <c r="S22" s="216"/>
      <c r="T22" s="216"/>
      <c r="U22" s="216"/>
      <c r="V22" s="257"/>
      <c r="W22" s="80"/>
      <c r="X22" s="214"/>
    </row>
    <row r="23" spans="1:24" ht="12" customHeight="1">
      <c r="A23" s="137">
        <v>1</v>
      </c>
      <c r="B23" s="228"/>
      <c r="C23" s="139">
        <f>IF(B23="","",IF(B23=1,"ﾛｰﾄﾞﾚｰｻｰ",IF(B23=2,"ﾄﾗｯｸﾚｰｻｰ")))</f>
      </c>
      <c r="D23" s="168"/>
      <c r="E23" s="141">
        <f>IF(D23="","",PHONETIC(D23))</f>
      </c>
      <c r="F23" s="142"/>
      <c r="G23" s="123"/>
      <c r="H23" s="229">
        <f>IF(G23="","",DATEDIF(G23,$Y$19,"Y"))</f>
      </c>
      <c r="I23" s="121"/>
      <c r="J23" s="215"/>
      <c r="K23" s="237"/>
      <c r="L23" s="233"/>
      <c r="M23" s="233"/>
      <c r="N23" s="233"/>
      <c r="O23" s="233"/>
      <c r="P23" s="234"/>
      <c r="Q23" s="217">
        <f>IF($B23=1,"○","")</f>
      </c>
      <c r="R23" s="217">
        <f>IF($B23=1,"○","")</f>
      </c>
      <c r="S23" s="215"/>
      <c r="T23" s="215"/>
      <c r="U23" s="215"/>
      <c r="V23" s="256"/>
      <c r="W23" s="79"/>
      <c r="X23" s="213"/>
    </row>
    <row r="24" spans="1:24" ht="12" customHeight="1">
      <c r="A24" s="137"/>
      <c r="B24" s="180"/>
      <c r="C24" s="148"/>
      <c r="D24" s="169"/>
      <c r="E24" s="149"/>
      <c r="F24" s="150"/>
      <c r="G24" s="136"/>
      <c r="H24" s="229"/>
      <c r="I24" s="122"/>
      <c r="J24" s="216"/>
      <c r="K24" s="238"/>
      <c r="L24" s="239"/>
      <c r="M24" s="239"/>
      <c r="N24" s="239"/>
      <c r="O24" s="239"/>
      <c r="P24" s="240"/>
      <c r="Q24" s="218"/>
      <c r="R24" s="218"/>
      <c r="S24" s="216"/>
      <c r="T24" s="216"/>
      <c r="U24" s="216"/>
      <c r="V24" s="257"/>
      <c r="W24" s="80"/>
      <c r="X24" s="214"/>
    </row>
    <row r="25" spans="1:24" ht="12" customHeight="1">
      <c r="A25" s="137">
        <v>2</v>
      </c>
      <c r="B25" s="228"/>
      <c r="C25" s="139">
        <f>IF(B25="","",IF(B25=1,"ﾛｰﾄﾞﾚｰｻｰ",IF(B25=2,"ﾄﾗｯｸﾚｰｻｰ")))</f>
      </c>
      <c r="D25" s="168"/>
      <c r="E25" s="141">
        <f>IF(D25="","",PHONETIC(D25))</f>
      </c>
      <c r="F25" s="142"/>
      <c r="G25" s="123"/>
      <c r="H25" s="229">
        <f>IF(G25="","",DATEDIF(G25,$Y$19,"Y"))</f>
      </c>
      <c r="I25" s="121"/>
      <c r="J25" s="215"/>
      <c r="K25" s="237"/>
      <c r="L25" s="233"/>
      <c r="M25" s="233"/>
      <c r="N25" s="233"/>
      <c r="O25" s="233"/>
      <c r="P25" s="234"/>
      <c r="Q25" s="217">
        <f>IF($B25=1,"○","")</f>
      </c>
      <c r="R25" s="217">
        <f>IF($B25=1,"○","")</f>
      </c>
      <c r="S25" s="215"/>
      <c r="T25" s="215"/>
      <c r="U25" s="215"/>
      <c r="V25" s="256"/>
      <c r="W25" s="79"/>
      <c r="X25" s="213"/>
    </row>
    <row r="26" spans="1:24" ht="12" customHeight="1">
      <c r="A26" s="137"/>
      <c r="B26" s="180"/>
      <c r="C26" s="148"/>
      <c r="D26" s="169"/>
      <c r="E26" s="149"/>
      <c r="F26" s="150"/>
      <c r="G26" s="136"/>
      <c r="H26" s="229"/>
      <c r="I26" s="122"/>
      <c r="J26" s="216"/>
      <c r="K26" s="238"/>
      <c r="L26" s="239"/>
      <c r="M26" s="239"/>
      <c r="N26" s="239"/>
      <c r="O26" s="239"/>
      <c r="P26" s="240"/>
      <c r="Q26" s="218"/>
      <c r="R26" s="218"/>
      <c r="S26" s="216"/>
      <c r="T26" s="216"/>
      <c r="U26" s="216"/>
      <c r="V26" s="257"/>
      <c r="W26" s="81"/>
      <c r="X26" s="214"/>
    </row>
    <row r="27" spans="1:24" ht="12" customHeight="1">
      <c r="A27" s="137">
        <v>3</v>
      </c>
      <c r="B27" s="228"/>
      <c r="C27" s="139">
        <f>IF(B27="","",IF(B27=1,"ﾛｰﾄﾞﾚｰｻｰ",IF(B27=2,"ﾄﾗｯｸﾚｰｻｰ")))</f>
      </c>
      <c r="D27" s="168"/>
      <c r="E27" s="141">
        <f>IF(D27="","",PHONETIC(D27))</f>
      </c>
      <c r="F27" s="142"/>
      <c r="G27" s="123"/>
      <c r="H27" s="229">
        <f>IF(G27="","",DATEDIF(G27,$Y$19,"Y"))</f>
      </c>
      <c r="I27" s="121"/>
      <c r="J27" s="215"/>
      <c r="K27" s="237"/>
      <c r="L27" s="233"/>
      <c r="M27" s="233"/>
      <c r="N27" s="233"/>
      <c r="O27" s="233"/>
      <c r="P27" s="234"/>
      <c r="Q27" s="217">
        <f>IF($B27=1,"○","")</f>
      </c>
      <c r="R27" s="217">
        <f>IF($B27=1,"○","")</f>
      </c>
      <c r="S27" s="215"/>
      <c r="T27" s="215"/>
      <c r="U27" s="215"/>
      <c r="V27" s="256"/>
      <c r="W27" s="82"/>
      <c r="X27" s="213"/>
    </row>
    <row r="28" spans="1:24" ht="12" customHeight="1">
      <c r="A28" s="137"/>
      <c r="B28" s="180"/>
      <c r="C28" s="148"/>
      <c r="D28" s="169"/>
      <c r="E28" s="149"/>
      <c r="F28" s="150"/>
      <c r="G28" s="136"/>
      <c r="H28" s="229"/>
      <c r="I28" s="122"/>
      <c r="J28" s="216"/>
      <c r="K28" s="238"/>
      <c r="L28" s="239"/>
      <c r="M28" s="239"/>
      <c r="N28" s="239"/>
      <c r="O28" s="239"/>
      <c r="P28" s="240"/>
      <c r="Q28" s="218"/>
      <c r="R28" s="218"/>
      <c r="S28" s="216"/>
      <c r="T28" s="216"/>
      <c r="U28" s="216"/>
      <c r="V28" s="257"/>
      <c r="W28" s="80"/>
      <c r="X28" s="214"/>
    </row>
    <row r="29" spans="1:24" ht="12" customHeight="1">
      <c r="A29" s="137">
        <v>4</v>
      </c>
      <c r="B29" s="228"/>
      <c r="C29" s="139">
        <f>IF(B29="","",IF(B29=1,"ﾛｰﾄﾞﾚｰｻｰ",IF(B29=2,"ﾄﾗｯｸﾚｰｻｰ")))</f>
      </c>
      <c r="D29" s="168"/>
      <c r="E29" s="141">
        <f>IF(D29="","",PHONETIC(D29))</f>
      </c>
      <c r="F29" s="142"/>
      <c r="G29" s="123"/>
      <c r="H29" s="229">
        <f>IF(G29="","",DATEDIF(G29,$Y$19,"Y"))</f>
      </c>
      <c r="I29" s="121"/>
      <c r="J29" s="215"/>
      <c r="K29" s="237"/>
      <c r="L29" s="233"/>
      <c r="M29" s="233"/>
      <c r="N29" s="233"/>
      <c r="O29" s="233"/>
      <c r="P29" s="234"/>
      <c r="Q29" s="217">
        <f>IF($B29=1,"○","")</f>
      </c>
      <c r="R29" s="217">
        <f>IF($B29=1,"○","")</f>
      </c>
      <c r="S29" s="215"/>
      <c r="T29" s="215"/>
      <c r="U29" s="215"/>
      <c r="V29" s="256"/>
      <c r="W29" s="79"/>
      <c r="X29" s="213"/>
    </row>
    <row r="30" spans="1:24" ht="12" customHeight="1">
      <c r="A30" s="137"/>
      <c r="B30" s="180"/>
      <c r="C30" s="148"/>
      <c r="D30" s="169"/>
      <c r="E30" s="149"/>
      <c r="F30" s="150"/>
      <c r="G30" s="136"/>
      <c r="H30" s="229"/>
      <c r="I30" s="122"/>
      <c r="J30" s="216"/>
      <c r="K30" s="238"/>
      <c r="L30" s="239"/>
      <c r="M30" s="239"/>
      <c r="N30" s="239"/>
      <c r="O30" s="239"/>
      <c r="P30" s="240"/>
      <c r="Q30" s="218"/>
      <c r="R30" s="218"/>
      <c r="S30" s="216"/>
      <c r="T30" s="216"/>
      <c r="U30" s="216"/>
      <c r="V30" s="257"/>
      <c r="W30" s="81"/>
      <c r="X30" s="214"/>
    </row>
    <row r="31" spans="1:24" ht="12" customHeight="1">
      <c r="A31" s="137">
        <v>5</v>
      </c>
      <c r="B31" s="228"/>
      <c r="C31" s="139">
        <f>IF(B31="","",IF(B31=1,"ﾛｰﾄﾞﾚｰｻｰ",IF(B31=2,"ﾄﾗｯｸﾚｰｻｰ")))</f>
      </c>
      <c r="D31" s="168"/>
      <c r="E31" s="141">
        <f>IF(D31="","",PHONETIC(D31))</f>
      </c>
      <c r="F31" s="142"/>
      <c r="G31" s="123"/>
      <c r="H31" s="229">
        <f>IF(G31="","",DATEDIF(G31,$Y$19,"Y"))</f>
      </c>
      <c r="I31" s="127"/>
      <c r="J31" s="215"/>
      <c r="K31" s="237"/>
      <c r="L31" s="233"/>
      <c r="M31" s="233"/>
      <c r="N31" s="233"/>
      <c r="O31" s="233"/>
      <c r="P31" s="234"/>
      <c r="Q31" s="217">
        <f>IF($B31=1,"○","")</f>
      </c>
      <c r="R31" s="217">
        <f>IF($B31=1,"○","")</f>
      </c>
      <c r="S31" s="215"/>
      <c r="T31" s="215"/>
      <c r="U31" s="215"/>
      <c r="V31" s="256"/>
      <c r="W31" s="79"/>
      <c r="X31" s="213"/>
    </row>
    <row r="32" spans="1:24" ht="12" customHeight="1">
      <c r="A32" s="137"/>
      <c r="B32" s="180"/>
      <c r="C32" s="148"/>
      <c r="D32" s="169"/>
      <c r="E32" s="149"/>
      <c r="F32" s="150"/>
      <c r="G32" s="136"/>
      <c r="H32" s="229"/>
      <c r="I32" s="241"/>
      <c r="J32" s="216"/>
      <c r="K32" s="238"/>
      <c r="L32" s="239"/>
      <c r="M32" s="239"/>
      <c r="N32" s="239"/>
      <c r="O32" s="239"/>
      <c r="P32" s="240"/>
      <c r="Q32" s="218"/>
      <c r="R32" s="218"/>
      <c r="S32" s="216"/>
      <c r="T32" s="216"/>
      <c r="U32" s="216"/>
      <c r="V32" s="257"/>
      <c r="W32" s="81"/>
      <c r="X32" s="214"/>
    </row>
    <row r="33" spans="1:24" ht="12" customHeight="1">
      <c r="A33" s="137">
        <v>6</v>
      </c>
      <c r="B33" s="228"/>
      <c r="C33" s="139">
        <f>IF(B33="","",IF(B33=1,"ﾛｰﾄﾞﾚｰｻｰ",IF(B33=2,"ﾄﾗｯｸﾚｰｻｰ")))</f>
      </c>
      <c r="D33" s="168"/>
      <c r="E33" s="141">
        <f>IF(D33="","",PHONETIC(D33))</f>
      </c>
      <c r="F33" s="142"/>
      <c r="G33" s="136"/>
      <c r="H33" s="229">
        <f>IF(G33="","",DATEDIF(G33,$Y$19,"Y"))</f>
      </c>
      <c r="I33" s="122"/>
      <c r="J33" s="215"/>
      <c r="K33" s="237"/>
      <c r="L33" s="233"/>
      <c r="M33" s="233"/>
      <c r="N33" s="233"/>
      <c r="O33" s="233"/>
      <c r="P33" s="234"/>
      <c r="Q33" s="217">
        <f>IF($B33=1,"○","")</f>
      </c>
      <c r="R33" s="217">
        <f>IF($B33=1,"○","")</f>
      </c>
      <c r="S33" s="215"/>
      <c r="T33" s="215"/>
      <c r="U33" s="215"/>
      <c r="V33" s="256"/>
      <c r="W33" s="79"/>
      <c r="X33" s="213"/>
    </row>
    <row r="34" spans="1:24" ht="12" customHeight="1">
      <c r="A34" s="137"/>
      <c r="B34" s="180"/>
      <c r="C34" s="148"/>
      <c r="D34" s="169"/>
      <c r="E34" s="149"/>
      <c r="F34" s="150"/>
      <c r="G34" s="136"/>
      <c r="H34" s="229"/>
      <c r="I34" s="122"/>
      <c r="J34" s="216"/>
      <c r="K34" s="238"/>
      <c r="L34" s="239"/>
      <c r="M34" s="239"/>
      <c r="N34" s="239"/>
      <c r="O34" s="239"/>
      <c r="P34" s="240"/>
      <c r="Q34" s="218"/>
      <c r="R34" s="218"/>
      <c r="S34" s="216"/>
      <c r="T34" s="216"/>
      <c r="U34" s="216"/>
      <c r="V34" s="257"/>
      <c r="W34" s="81"/>
      <c r="X34" s="214"/>
    </row>
    <row r="35" spans="1:24" ht="12" customHeight="1">
      <c r="A35" s="137">
        <v>7</v>
      </c>
      <c r="B35" s="228"/>
      <c r="C35" s="139">
        <f>IF(B35="","",IF(B35=1,"ﾛｰﾄﾞﾚｰｻｰ",IF(B35=2,"ﾄﾗｯｸﾚｰｻｰ")))</f>
      </c>
      <c r="D35" s="168"/>
      <c r="E35" s="141">
        <f>IF(D35="","",PHONETIC(D35))</f>
      </c>
      <c r="F35" s="142"/>
      <c r="G35" s="122"/>
      <c r="H35" s="229">
        <f>IF(G35="","",DATEDIF(G35,$Y$19,"Y"))</f>
      </c>
      <c r="I35" s="122"/>
      <c r="J35" s="215"/>
      <c r="K35" s="237"/>
      <c r="L35" s="233"/>
      <c r="M35" s="233"/>
      <c r="N35" s="233"/>
      <c r="O35" s="233"/>
      <c r="P35" s="234"/>
      <c r="Q35" s="217">
        <f>IF($B35=1,"○","")</f>
      </c>
      <c r="R35" s="217">
        <f>IF($B35=1,"○","")</f>
      </c>
      <c r="S35" s="215"/>
      <c r="T35" s="215"/>
      <c r="U35" s="215"/>
      <c r="V35" s="256"/>
      <c r="W35" s="79"/>
      <c r="X35" s="213"/>
    </row>
    <row r="36" spans="1:24" ht="13.5" customHeight="1" thickBot="1">
      <c r="A36" s="138"/>
      <c r="B36" s="249"/>
      <c r="C36" s="140"/>
      <c r="D36" s="169"/>
      <c r="E36" s="143"/>
      <c r="F36" s="144"/>
      <c r="G36" s="244"/>
      <c r="H36" s="243"/>
      <c r="I36" s="244"/>
      <c r="J36" s="246"/>
      <c r="K36" s="250"/>
      <c r="L36" s="235"/>
      <c r="M36" s="235"/>
      <c r="N36" s="235"/>
      <c r="O36" s="235"/>
      <c r="P36" s="236"/>
      <c r="Q36" s="245"/>
      <c r="R36" s="245"/>
      <c r="S36" s="246"/>
      <c r="T36" s="246"/>
      <c r="U36" s="246"/>
      <c r="V36" s="258"/>
      <c r="W36" s="83"/>
      <c r="X36" s="219"/>
    </row>
    <row r="37" spans="1:23" ht="12" customHeight="1" thickBot="1">
      <c r="A37" s="18"/>
      <c r="B37" s="20"/>
      <c r="C37" s="20"/>
      <c r="D37" s="18"/>
      <c r="E37" s="18"/>
      <c r="F37" s="18"/>
      <c r="G37" s="20"/>
      <c r="H37" s="18"/>
      <c r="I37" s="18"/>
      <c r="J37" s="18"/>
      <c r="K37" s="18"/>
      <c r="L37" s="18"/>
      <c r="M37" s="18"/>
      <c r="N37" s="5"/>
      <c r="O37" s="21"/>
      <c r="P37" s="21"/>
      <c r="Q37" s="21"/>
      <c r="R37" s="21"/>
      <c r="S37" s="5"/>
      <c r="T37" s="5"/>
      <c r="U37" s="5"/>
      <c r="V37" s="5"/>
      <c r="W37" s="21"/>
    </row>
    <row r="38" spans="1:24" ht="12" customHeight="1">
      <c r="A38" s="200" t="s">
        <v>51</v>
      </c>
      <c r="B38" s="179" t="s">
        <v>9</v>
      </c>
      <c r="C38" s="209"/>
      <c r="D38" s="164"/>
      <c r="E38" s="109" t="s">
        <v>57</v>
      </c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10"/>
      <c r="Q38" s="100" t="s">
        <v>58</v>
      </c>
      <c r="R38" s="100"/>
      <c r="S38" s="100"/>
      <c r="T38" s="100"/>
      <c r="U38" s="100"/>
      <c r="V38" s="100"/>
      <c r="W38" s="100"/>
      <c r="X38" s="101"/>
    </row>
    <row r="39" spans="1:24" ht="24" customHeight="1">
      <c r="A39" s="226"/>
      <c r="B39" s="180"/>
      <c r="C39" s="210"/>
      <c r="D39" s="165"/>
      <c r="E39" s="111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12"/>
      <c r="Q39" s="102" t="s">
        <v>10</v>
      </c>
      <c r="R39" s="104"/>
      <c r="S39" s="104"/>
      <c r="T39" s="104"/>
      <c r="U39" s="104"/>
      <c r="V39" s="104"/>
      <c r="W39" s="30" t="s">
        <v>20</v>
      </c>
      <c r="X39" s="24" t="s">
        <v>22</v>
      </c>
    </row>
    <row r="40" spans="1:24" ht="24" customHeight="1">
      <c r="A40" s="36" t="s">
        <v>61</v>
      </c>
      <c r="B40" s="247"/>
      <c r="C40" s="136"/>
      <c r="D40" s="248"/>
      <c r="E40" s="121"/>
      <c r="F40" s="122"/>
      <c r="G40" s="121"/>
      <c r="H40" s="122"/>
      <c r="I40" s="53"/>
      <c r="J40" s="262" t="s">
        <v>70</v>
      </c>
      <c r="K40" s="263"/>
      <c r="L40" s="263"/>
      <c r="M40" s="263"/>
      <c r="N40" s="263"/>
      <c r="O40" s="263"/>
      <c r="P40" s="264"/>
      <c r="Q40" s="242" t="s">
        <v>15</v>
      </c>
      <c r="R40" s="242"/>
      <c r="S40" s="242"/>
      <c r="T40" s="242"/>
      <c r="U40" s="242"/>
      <c r="V40" s="242"/>
      <c r="W40" s="63"/>
      <c r="X40" s="64"/>
    </row>
    <row r="41" spans="1:24" ht="25.5" customHeight="1" thickBot="1">
      <c r="A41" s="37" t="s">
        <v>60</v>
      </c>
      <c r="B41" s="211"/>
      <c r="C41" s="124"/>
      <c r="D41" s="183"/>
      <c r="E41" s="244"/>
      <c r="F41" s="244"/>
      <c r="G41" s="265"/>
      <c r="H41" s="244"/>
      <c r="I41" s="65"/>
      <c r="J41" s="260"/>
      <c r="K41" s="212"/>
      <c r="L41" s="212"/>
      <c r="M41" s="212"/>
      <c r="N41" s="212"/>
      <c r="O41" s="212"/>
      <c r="P41" s="261"/>
      <c r="Q41" s="212" t="s">
        <v>15</v>
      </c>
      <c r="R41" s="212"/>
      <c r="S41" s="212"/>
      <c r="T41" s="212"/>
      <c r="U41" s="212"/>
      <c r="V41" s="212"/>
      <c r="W41" s="66"/>
      <c r="X41" s="67"/>
    </row>
    <row r="42" ht="12" customHeight="1" thickBot="1">
      <c r="J42" s="48"/>
    </row>
    <row r="43" spans="1:24" ht="12" customHeight="1">
      <c r="A43" s="162" t="s">
        <v>11</v>
      </c>
      <c r="B43" s="179" t="s">
        <v>34</v>
      </c>
      <c r="C43" s="164" t="s">
        <v>38</v>
      </c>
      <c r="D43" s="227" t="s">
        <v>7</v>
      </c>
      <c r="E43" s="109" t="s">
        <v>14</v>
      </c>
      <c r="F43" s="110"/>
      <c r="G43" s="166" t="s">
        <v>0</v>
      </c>
      <c r="H43" s="3" t="s">
        <v>3</v>
      </c>
      <c r="I43" s="100" t="s">
        <v>41</v>
      </c>
      <c r="J43" s="227" t="s">
        <v>65</v>
      </c>
      <c r="K43" s="157" t="s">
        <v>2</v>
      </c>
      <c r="L43" s="157"/>
      <c r="M43" s="157"/>
      <c r="N43" s="157"/>
      <c r="O43" s="157"/>
      <c r="P43" s="110"/>
      <c r="Q43" s="109" t="s">
        <v>8</v>
      </c>
      <c r="R43" s="157"/>
      <c r="S43" s="157"/>
      <c r="T43" s="157"/>
      <c r="U43" s="157"/>
      <c r="V43" s="157"/>
      <c r="W43" s="100" t="s">
        <v>18</v>
      </c>
      <c r="X43" s="101"/>
    </row>
    <row r="44" spans="1:24" ht="12" customHeight="1">
      <c r="A44" s="163"/>
      <c r="B44" s="180"/>
      <c r="C44" s="165"/>
      <c r="D44" s="169"/>
      <c r="E44" s="111"/>
      <c r="F44" s="112"/>
      <c r="G44" s="167"/>
      <c r="H44" s="4" t="s">
        <v>43</v>
      </c>
      <c r="I44" s="102"/>
      <c r="J44" s="169"/>
      <c r="K44" s="158"/>
      <c r="L44" s="158"/>
      <c r="M44" s="158"/>
      <c r="N44" s="158"/>
      <c r="O44" s="158"/>
      <c r="P44" s="112"/>
      <c r="Q44" s="113" t="s">
        <v>59</v>
      </c>
      <c r="R44" s="114"/>
      <c r="S44" s="113" t="s">
        <v>84</v>
      </c>
      <c r="T44" s="114"/>
      <c r="U44" s="113" t="s">
        <v>83</v>
      </c>
      <c r="V44" s="114"/>
      <c r="W44" s="8" t="s">
        <v>20</v>
      </c>
      <c r="X44" s="24" t="s">
        <v>19</v>
      </c>
    </row>
    <row r="45" spans="1:24" ht="12" customHeight="1">
      <c r="A45" s="137">
        <v>1</v>
      </c>
      <c r="B45" s="251"/>
      <c r="C45" s="139">
        <f>IF(B45="","",IF(B45=1,"ﾛｰﾄﾞﾚｰｻｰ",IF(B45=2,"ﾄﾗｯｸﾚｰｻｰ")))</f>
      </c>
      <c r="D45" s="127"/>
      <c r="E45" s="141">
        <f>IF(D45="","",PHONETIC(D45))</f>
      </c>
      <c r="F45" s="142"/>
      <c r="G45" s="255"/>
      <c r="H45" s="229">
        <f>IF(G45="","",DATEDIF(G45,$Y$19,"Y"))</f>
      </c>
      <c r="I45" s="121"/>
      <c r="J45" s="127"/>
      <c r="K45" s="233"/>
      <c r="L45" s="233"/>
      <c r="M45" s="233"/>
      <c r="N45" s="233"/>
      <c r="O45" s="233"/>
      <c r="P45" s="234"/>
      <c r="Q45" s="220">
        <f>IF($B45=1,"R500mTT",IF($B45=2,"T500mTT",""))</f>
      </c>
      <c r="R45" s="221"/>
      <c r="S45" s="220">
        <f>IF($B45=1,"２ｋｍIP","")</f>
      </c>
      <c r="T45" s="221"/>
      <c r="U45" s="220">
        <f>IF($B45=2,"３ｋｍIP","")</f>
      </c>
      <c r="V45" s="221"/>
      <c r="W45" s="60"/>
      <c r="X45" s="61"/>
    </row>
    <row r="46" spans="1:24" ht="12" customHeight="1">
      <c r="A46" s="137"/>
      <c r="B46" s="252"/>
      <c r="C46" s="148"/>
      <c r="D46" s="241"/>
      <c r="E46" s="149"/>
      <c r="F46" s="150"/>
      <c r="G46" s="136"/>
      <c r="H46" s="229"/>
      <c r="I46" s="122"/>
      <c r="J46" s="254"/>
      <c r="K46" s="239"/>
      <c r="L46" s="239"/>
      <c r="M46" s="239"/>
      <c r="N46" s="239"/>
      <c r="O46" s="239"/>
      <c r="P46" s="240"/>
      <c r="Q46" s="222"/>
      <c r="R46" s="223"/>
      <c r="S46" s="222"/>
      <c r="T46" s="223"/>
      <c r="U46" s="222"/>
      <c r="V46" s="223"/>
      <c r="W46" s="56"/>
      <c r="X46" s="57"/>
    </row>
    <row r="47" spans="1:24" ht="12" customHeight="1">
      <c r="A47" s="137">
        <v>2</v>
      </c>
      <c r="B47" s="251"/>
      <c r="C47" s="139">
        <f>IF(B47="","",IF(B47=1,"ﾛｰﾄﾞﾚｰｻｰ",IF(B47=2,"ﾄﾗｯｸﾚｰｻｰ")))</f>
      </c>
      <c r="D47" s="127"/>
      <c r="E47" s="141">
        <f>IF(D47="","",PHONETIC(D47))</f>
      </c>
      <c r="F47" s="142"/>
      <c r="G47" s="136"/>
      <c r="H47" s="229">
        <f>IF(G47="","",DATEDIF(G47,$Y$19,"Y"))</f>
      </c>
      <c r="I47" s="122"/>
      <c r="J47" s="127"/>
      <c r="K47" s="233"/>
      <c r="L47" s="233"/>
      <c r="M47" s="233"/>
      <c r="N47" s="233"/>
      <c r="O47" s="233"/>
      <c r="P47" s="234"/>
      <c r="Q47" s="220">
        <f>IF($B47=1,"R500mTT",IF($B47=2,"T500mTT",""))</f>
      </c>
      <c r="R47" s="221"/>
      <c r="S47" s="220">
        <f>IF($B47=1,"２ｋｍIP","")</f>
      </c>
      <c r="T47" s="221"/>
      <c r="U47" s="220">
        <f>IF($B47=2,"３ｋｍIP","")</f>
      </c>
      <c r="V47" s="221"/>
      <c r="W47" s="54"/>
      <c r="X47" s="55"/>
    </row>
    <row r="48" spans="1:24" ht="12" customHeight="1">
      <c r="A48" s="137"/>
      <c r="B48" s="252"/>
      <c r="C48" s="148"/>
      <c r="D48" s="241"/>
      <c r="E48" s="149"/>
      <c r="F48" s="150"/>
      <c r="G48" s="136"/>
      <c r="H48" s="229"/>
      <c r="I48" s="122"/>
      <c r="J48" s="254"/>
      <c r="K48" s="239"/>
      <c r="L48" s="239"/>
      <c r="M48" s="239"/>
      <c r="N48" s="239"/>
      <c r="O48" s="239"/>
      <c r="P48" s="240"/>
      <c r="Q48" s="222"/>
      <c r="R48" s="223"/>
      <c r="S48" s="222"/>
      <c r="T48" s="223"/>
      <c r="U48" s="222"/>
      <c r="V48" s="223"/>
      <c r="W48" s="58"/>
      <c r="X48" s="59"/>
    </row>
    <row r="49" spans="1:24" ht="15.75" customHeight="1">
      <c r="A49" s="137">
        <v>3</v>
      </c>
      <c r="B49" s="251"/>
      <c r="C49" s="139">
        <f>IF(B49="","",IF(B49=1,"ﾛｰﾄﾞﾚｰｻｰ",IF(B49=2,"ﾄﾗｯｸﾚｰｻｰ")))</f>
      </c>
      <c r="D49" s="127"/>
      <c r="E49" s="141">
        <f>IF(D49="","",PHONETIC(D49))</f>
      </c>
      <c r="F49" s="142"/>
      <c r="G49" s="247"/>
      <c r="H49" s="229">
        <f>IF(G49="","",DATEDIF(G49,$Y$19,"Y"))</f>
      </c>
      <c r="I49" s="122"/>
      <c r="J49" s="127"/>
      <c r="K49" s="233"/>
      <c r="L49" s="233"/>
      <c r="M49" s="233"/>
      <c r="N49" s="233"/>
      <c r="O49" s="233"/>
      <c r="P49" s="234"/>
      <c r="Q49" s="220">
        <f>IF($B49=1,"R500mTT",IF($B49=2,"T500mTT",""))</f>
      </c>
      <c r="R49" s="221"/>
      <c r="S49" s="220">
        <f>IF($B49=1,"２ｋｍIP","")</f>
      </c>
      <c r="T49" s="221"/>
      <c r="U49" s="220">
        <f>IF($B49=2,"３ｋｍIP","")</f>
      </c>
      <c r="V49" s="221"/>
      <c r="W49" s="54"/>
      <c r="X49" s="55"/>
    </row>
    <row r="50" spans="1:30" ht="15.75" customHeight="1" thickBot="1">
      <c r="A50" s="138"/>
      <c r="B50" s="253"/>
      <c r="C50" s="140"/>
      <c r="D50" s="128"/>
      <c r="E50" s="143"/>
      <c r="F50" s="144"/>
      <c r="G50" s="124"/>
      <c r="H50" s="243"/>
      <c r="I50" s="244"/>
      <c r="J50" s="232"/>
      <c r="K50" s="235"/>
      <c r="L50" s="235"/>
      <c r="M50" s="235"/>
      <c r="N50" s="235"/>
      <c r="O50" s="235"/>
      <c r="P50" s="236"/>
      <c r="Q50" s="224"/>
      <c r="R50" s="225"/>
      <c r="S50" s="224"/>
      <c r="T50" s="225"/>
      <c r="U50" s="224"/>
      <c r="V50" s="225"/>
      <c r="W50" s="68"/>
      <c r="X50" s="62"/>
      <c r="AD50" s="16"/>
    </row>
    <row r="51" spans="1:30" ht="12" customHeight="1">
      <c r="A51" s="18"/>
      <c r="B51" s="18"/>
      <c r="C51" s="18"/>
      <c r="D51" s="18"/>
      <c r="E51" s="18"/>
      <c r="F51" s="18"/>
      <c r="G51" s="20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AD51" s="16"/>
    </row>
    <row r="52" spans="1:23" ht="12.75" customHeight="1">
      <c r="A52" s="10" t="s">
        <v>12</v>
      </c>
      <c r="B52" s="11" t="s">
        <v>16</v>
      </c>
      <c r="C52" s="11" t="s">
        <v>81</v>
      </c>
      <c r="D52" s="18"/>
      <c r="E52" s="18"/>
      <c r="F52" s="18"/>
      <c r="G52" s="20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 ht="12.75" customHeight="1">
      <c r="A53" s="10"/>
      <c r="B53" s="11"/>
      <c r="C53" s="11" t="s">
        <v>82</v>
      </c>
      <c r="D53" s="18"/>
      <c r="E53" s="18"/>
      <c r="F53" s="18"/>
      <c r="G53" s="20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ht="12.75">
      <c r="C54" s="1" t="s">
        <v>80</v>
      </c>
    </row>
    <row r="55" spans="1:24" ht="12.75">
      <c r="A55" s="12" t="s">
        <v>13</v>
      </c>
      <c r="B55" s="1" t="s">
        <v>16</v>
      </c>
      <c r="C55" s="1" t="s">
        <v>62</v>
      </c>
      <c r="D55" s="1"/>
      <c r="W55" s="16"/>
      <c r="X55" s="16"/>
    </row>
    <row r="56" spans="3:23" ht="12.75">
      <c r="C56" s="1" t="s">
        <v>42</v>
      </c>
      <c r="D56" s="1"/>
      <c r="H56" s="1" t="s">
        <v>44</v>
      </c>
      <c r="W56" s="16"/>
    </row>
    <row r="57" spans="3:9" ht="12.75">
      <c r="C57" s="1" t="s">
        <v>63</v>
      </c>
      <c r="D57" s="1"/>
      <c r="G57" s="259" t="s">
        <v>67</v>
      </c>
      <c r="H57" s="259"/>
      <c r="I57" s="259"/>
    </row>
    <row r="58" spans="3:4" ht="12.75">
      <c r="C58" s="1" t="s">
        <v>17</v>
      </c>
      <c r="D58" s="1"/>
    </row>
    <row r="59" spans="3:20" ht="13.5" thickBot="1">
      <c r="C59" s="45" t="s">
        <v>37</v>
      </c>
      <c r="D59" s="2"/>
      <c r="E59" s="17"/>
      <c r="F59" s="17"/>
      <c r="G59" s="26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3:23" ht="13.5" thickTop="1">
      <c r="C60" s="44" t="s">
        <v>36</v>
      </c>
      <c r="D60" s="19"/>
      <c r="E60" s="19"/>
      <c r="F60" s="19"/>
      <c r="G60" s="27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6"/>
    </row>
    <row r="62" spans="1:24" ht="29.25" thickBot="1">
      <c r="A62" s="199" t="s">
        <v>95</v>
      </c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</row>
    <row r="63" spans="1:23" ht="12.75">
      <c r="A63" s="200" t="s">
        <v>1</v>
      </c>
      <c r="B63" s="109" t="s">
        <v>24</v>
      </c>
      <c r="C63" s="157"/>
      <c r="D63" s="185"/>
      <c r="E63" s="13"/>
      <c r="Q63" s="205" t="s">
        <v>30</v>
      </c>
      <c r="R63" s="206"/>
      <c r="S63" s="206"/>
      <c r="T63" s="207" t="s">
        <v>29</v>
      </c>
      <c r="U63" s="208"/>
      <c r="V63" s="208"/>
      <c r="W63" s="208"/>
    </row>
    <row r="64" spans="1:36" ht="13.5" thickBot="1">
      <c r="A64" s="201"/>
      <c r="B64" s="202"/>
      <c r="C64" s="203"/>
      <c r="D64" s="204"/>
      <c r="E64" s="6"/>
      <c r="Q64" s="206"/>
      <c r="R64" s="206"/>
      <c r="S64" s="206"/>
      <c r="T64" s="208"/>
      <c r="U64" s="208"/>
      <c r="V64" s="208"/>
      <c r="W64" s="208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</row>
    <row r="65" spans="3:25" ht="12.75">
      <c r="C65" s="15"/>
      <c r="Y65" s="16"/>
    </row>
    <row r="66" spans="1:19" ht="33" customHeight="1">
      <c r="A66" s="7" t="s">
        <v>32</v>
      </c>
      <c r="B66" s="7"/>
      <c r="C66" s="38" t="s">
        <v>24</v>
      </c>
      <c r="D66" s="7"/>
      <c r="E66" s="7"/>
      <c r="F66" s="5"/>
      <c r="G66" s="5"/>
      <c r="I66" s="47"/>
      <c r="J66" s="106" t="s">
        <v>96</v>
      </c>
      <c r="K66" s="106"/>
      <c r="L66" s="106"/>
      <c r="M66" s="106"/>
      <c r="N66" s="106"/>
      <c r="O66" s="106"/>
      <c r="P66" s="106"/>
      <c r="Q66" s="106"/>
      <c r="R66" s="106"/>
      <c r="S66" s="106"/>
    </row>
    <row r="67" spans="1:22" ht="33" customHeight="1">
      <c r="A67" s="170" t="s">
        <v>4</v>
      </c>
      <c r="B67" s="39" t="s">
        <v>23</v>
      </c>
      <c r="C67" s="22"/>
      <c r="D67" s="33"/>
      <c r="E67" s="22"/>
      <c r="F67" s="21"/>
      <c r="G67" s="21"/>
      <c r="I67" s="47"/>
      <c r="J67" s="73" t="s">
        <v>71</v>
      </c>
      <c r="K67" s="7" t="s">
        <v>52</v>
      </c>
      <c r="L67" s="70"/>
      <c r="M67" s="70"/>
      <c r="N67" s="17"/>
      <c r="O67" s="69"/>
      <c r="P67" s="69"/>
      <c r="Q67" s="69"/>
      <c r="R67" s="69"/>
      <c r="S67" s="69"/>
      <c r="T67" s="69"/>
      <c r="U67" s="69"/>
      <c r="V67" s="69"/>
    </row>
    <row r="68" spans="1:24" ht="33" customHeight="1">
      <c r="A68" s="171"/>
      <c r="B68" s="38" t="s">
        <v>76</v>
      </c>
      <c r="C68" s="17"/>
      <c r="D68" s="7"/>
      <c r="E68" s="172" t="s">
        <v>33</v>
      </c>
      <c r="F68" s="173"/>
      <c r="G68" s="173"/>
      <c r="I68" s="47"/>
      <c r="J68" s="74" t="s">
        <v>74</v>
      </c>
      <c r="K68" s="190"/>
      <c r="L68" s="190"/>
      <c r="M68" s="190"/>
      <c r="N68" s="29"/>
      <c r="O68" s="191"/>
      <c r="P68" s="191"/>
      <c r="Q68" s="191"/>
      <c r="R68" s="191"/>
      <c r="S68" s="191"/>
      <c r="T68" s="191"/>
      <c r="U68" s="191"/>
      <c r="V68" s="191"/>
      <c r="W68" s="191"/>
      <c r="X68" s="29"/>
    </row>
    <row r="69" spans="1:25" ht="33" customHeight="1">
      <c r="A69" s="90"/>
      <c r="B69" s="93"/>
      <c r="C69" s="90"/>
      <c r="D69" s="94"/>
      <c r="E69" s="90"/>
      <c r="F69" s="91"/>
      <c r="G69" s="92"/>
      <c r="H69" s="95"/>
      <c r="J69" s="73" t="s">
        <v>72</v>
      </c>
      <c r="K69" s="190"/>
      <c r="L69" s="190"/>
      <c r="M69" s="190"/>
      <c r="N69" s="192" t="s">
        <v>53</v>
      </c>
      <c r="O69" s="193"/>
      <c r="P69" s="194" t="s">
        <v>55</v>
      </c>
      <c r="Q69" s="195"/>
      <c r="R69" s="195"/>
      <c r="S69" s="195"/>
      <c r="T69" s="195"/>
      <c r="U69" s="195"/>
      <c r="V69" s="195"/>
      <c r="Y69" s="16"/>
    </row>
    <row r="70" spans="1:23" ht="33" customHeight="1" thickBot="1">
      <c r="A70" s="89" t="s">
        <v>93</v>
      </c>
      <c r="B70" s="71">
        <v>500</v>
      </c>
      <c r="C70" s="28" t="s">
        <v>21</v>
      </c>
      <c r="D70" s="50">
        <f>D94</f>
        <v>0</v>
      </c>
      <c r="E70" s="28" t="s">
        <v>77</v>
      </c>
      <c r="F70" s="76" t="s">
        <v>78</v>
      </c>
      <c r="G70" s="51">
        <f>B70*D70</f>
        <v>0</v>
      </c>
      <c r="H70" s="1"/>
      <c r="J70" s="43" t="s">
        <v>75</v>
      </c>
      <c r="K70" s="190"/>
      <c r="L70" s="190"/>
      <c r="M70" s="190"/>
      <c r="N70" s="196" t="s">
        <v>54</v>
      </c>
      <c r="O70" s="196"/>
      <c r="P70" s="196"/>
      <c r="Q70" s="196"/>
      <c r="R70" s="196"/>
      <c r="S70" s="196"/>
      <c r="T70" s="196"/>
      <c r="U70" s="196"/>
      <c r="V70" s="196"/>
      <c r="W70" s="196"/>
    </row>
    <row r="71" spans="1:22" ht="33" customHeight="1" thickTop="1">
      <c r="A71" s="75" t="s">
        <v>47</v>
      </c>
      <c r="I71" s="1"/>
      <c r="J71" s="1"/>
      <c r="K71" s="107" t="s">
        <v>73</v>
      </c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</row>
    <row r="72" spans="1:23" ht="13.5">
      <c r="A72" s="42" t="s">
        <v>45</v>
      </c>
      <c r="J72" s="43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</row>
    <row r="73" spans="1:24" ht="14.25">
      <c r="A73" s="46" t="s">
        <v>46</v>
      </c>
      <c r="J73" s="4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1"/>
    </row>
    <row r="74" spans="1:24" ht="14.25">
      <c r="A74" s="174" t="s">
        <v>31</v>
      </c>
      <c r="B74" s="174"/>
      <c r="C74" s="174"/>
      <c r="D74" s="174"/>
      <c r="E74" s="174"/>
      <c r="F74" s="174"/>
      <c r="G74" s="174"/>
      <c r="H74" s="174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9"/>
      <c r="X74" s="32"/>
    </row>
    <row r="75" spans="1:8" ht="13.5" thickBot="1">
      <c r="A75" s="175"/>
      <c r="B75" s="175"/>
      <c r="C75" s="175"/>
      <c r="D75" s="175"/>
      <c r="E75" s="175"/>
      <c r="F75" s="175"/>
      <c r="G75" s="175"/>
      <c r="H75" s="175"/>
    </row>
    <row r="76" spans="1:23" ht="12.75">
      <c r="A76" s="176" t="s">
        <v>25</v>
      </c>
      <c r="B76" s="109" t="s">
        <v>5</v>
      </c>
      <c r="C76" s="157"/>
      <c r="D76" s="157"/>
      <c r="E76" s="109" t="s">
        <v>26</v>
      </c>
      <c r="F76" s="110"/>
      <c r="G76" s="179" t="s">
        <v>27</v>
      </c>
      <c r="H76" s="164"/>
      <c r="I76" s="109" t="s">
        <v>28</v>
      </c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85"/>
      <c r="W76" s="18"/>
    </row>
    <row r="77" spans="1:23" ht="12.75">
      <c r="A77" s="177"/>
      <c r="B77" s="111"/>
      <c r="C77" s="158"/>
      <c r="D77" s="158"/>
      <c r="E77" s="111"/>
      <c r="F77" s="112"/>
      <c r="G77" s="180"/>
      <c r="H77" s="165"/>
      <c r="I77" s="111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86"/>
      <c r="W77" s="18"/>
    </row>
    <row r="78" spans="1:23" ht="39.75" customHeight="1" thickBot="1">
      <c r="A78" s="178"/>
      <c r="B78" s="187"/>
      <c r="C78" s="188"/>
      <c r="D78" s="189"/>
      <c r="E78" s="181"/>
      <c r="F78" s="182"/>
      <c r="G78" s="183"/>
      <c r="H78" s="184"/>
      <c r="I78" s="181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8"/>
      <c r="W78" s="18"/>
    </row>
    <row r="79" spans="1:17" ht="13.5" thickBot="1">
      <c r="A79" s="35"/>
      <c r="H79" s="96"/>
      <c r="I79" s="97"/>
      <c r="J79" s="15"/>
      <c r="K79" s="15"/>
      <c r="L79" s="15"/>
      <c r="M79" s="15"/>
      <c r="N79" s="15"/>
      <c r="O79" s="15"/>
      <c r="P79" s="15"/>
      <c r="Q79" s="15"/>
    </row>
    <row r="80" spans="1:24" ht="12.75">
      <c r="A80" s="162" t="s">
        <v>6</v>
      </c>
      <c r="B80" s="164" t="s">
        <v>38</v>
      </c>
      <c r="C80" s="109" t="s">
        <v>97</v>
      </c>
      <c r="D80" s="110"/>
      <c r="E80" s="109" t="s">
        <v>14</v>
      </c>
      <c r="F80" s="110"/>
      <c r="G80" s="166" t="s">
        <v>0</v>
      </c>
      <c r="H80" s="3" t="s">
        <v>3</v>
      </c>
      <c r="I80" s="100" t="s">
        <v>101</v>
      </c>
      <c r="J80" s="109" t="s">
        <v>98</v>
      </c>
      <c r="K80" s="157"/>
      <c r="L80" s="157"/>
      <c r="M80" s="157"/>
      <c r="N80" s="157"/>
      <c r="O80" s="110"/>
      <c r="P80" s="100" t="s">
        <v>99</v>
      </c>
      <c r="Q80" s="100"/>
      <c r="R80" s="100"/>
      <c r="S80" s="100"/>
      <c r="T80" s="100"/>
      <c r="U80" s="100"/>
      <c r="V80" s="100" t="s">
        <v>100</v>
      </c>
      <c r="W80" s="100"/>
      <c r="X80" s="101"/>
    </row>
    <row r="81" spans="1:24" ht="12.75">
      <c r="A81" s="163"/>
      <c r="B81" s="165"/>
      <c r="C81" s="111"/>
      <c r="D81" s="112"/>
      <c r="E81" s="111"/>
      <c r="F81" s="112"/>
      <c r="G81" s="167"/>
      <c r="H81" s="4" t="s">
        <v>39</v>
      </c>
      <c r="I81" s="102"/>
      <c r="J81" s="111"/>
      <c r="K81" s="158"/>
      <c r="L81" s="158"/>
      <c r="M81" s="158"/>
      <c r="N81" s="158"/>
      <c r="O81" s="112"/>
      <c r="P81" s="102"/>
      <c r="Q81" s="102"/>
      <c r="R81" s="102"/>
      <c r="S81" s="102"/>
      <c r="T81" s="102"/>
      <c r="U81" s="102"/>
      <c r="V81" s="102"/>
      <c r="W81" s="102"/>
      <c r="X81" s="103"/>
    </row>
    <row r="82" spans="1:24" ht="12.75" customHeight="1">
      <c r="A82" s="159" t="s">
        <v>92</v>
      </c>
      <c r="B82" s="161"/>
      <c r="C82" s="113" t="s">
        <v>91</v>
      </c>
      <c r="D82" s="114"/>
      <c r="E82" s="141" t="str">
        <f>IF(C82="","",PHONETIC(C82))</f>
        <v>サイタマ　タロウ</v>
      </c>
      <c r="F82" s="142"/>
      <c r="G82" s="123">
        <v>38353</v>
      </c>
      <c r="H82" s="125">
        <f>IF(G82="","",DATEDIF(G82,$Y$19,"Y"))</f>
        <v>10</v>
      </c>
      <c r="I82" s="168" t="s">
        <v>89</v>
      </c>
      <c r="J82" s="151">
        <v>3</v>
      </c>
      <c r="K82" s="152"/>
      <c r="L82" s="152"/>
      <c r="M82" s="152"/>
      <c r="N82" s="152"/>
      <c r="O82" s="153"/>
      <c r="P82" s="102"/>
      <c r="Q82" s="102"/>
      <c r="R82" s="102"/>
      <c r="S82" s="102"/>
      <c r="T82" s="102"/>
      <c r="U82" s="102"/>
      <c r="V82" s="102"/>
      <c r="W82" s="102"/>
      <c r="X82" s="103"/>
    </row>
    <row r="83" spans="1:24" ht="12.75" customHeight="1">
      <c r="A83" s="160"/>
      <c r="B83" s="148"/>
      <c r="C83" s="111"/>
      <c r="D83" s="112"/>
      <c r="E83" s="149"/>
      <c r="F83" s="150"/>
      <c r="G83" s="136"/>
      <c r="H83" s="125"/>
      <c r="I83" s="169"/>
      <c r="J83" s="154"/>
      <c r="K83" s="155"/>
      <c r="L83" s="155"/>
      <c r="M83" s="155"/>
      <c r="N83" s="155"/>
      <c r="O83" s="156"/>
      <c r="P83" s="102"/>
      <c r="Q83" s="102"/>
      <c r="R83" s="102"/>
      <c r="S83" s="102"/>
      <c r="T83" s="102"/>
      <c r="U83" s="102"/>
      <c r="V83" s="102"/>
      <c r="W83" s="102"/>
      <c r="X83" s="103"/>
    </row>
    <row r="84" spans="1:24" ht="12.75" customHeight="1">
      <c r="A84" s="137">
        <v>1</v>
      </c>
      <c r="B84" s="139"/>
      <c r="C84" s="115"/>
      <c r="D84" s="116"/>
      <c r="E84" s="141">
        <f>IF(D84="","",PHONETIC(D84))</f>
      </c>
      <c r="F84" s="142"/>
      <c r="G84" s="123"/>
      <c r="H84" s="125">
        <f>IF(G84="","",DATEDIF(G84,$Y$19,"Y"))</f>
      </c>
      <c r="I84" s="121"/>
      <c r="J84" s="129"/>
      <c r="K84" s="130"/>
      <c r="L84" s="130"/>
      <c r="M84" s="130"/>
      <c r="N84" s="130"/>
      <c r="O84" s="131"/>
      <c r="P84" s="102"/>
      <c r="Q84" s="102"/>
      <c r="R84" s="102"/>
      <c r="S84" s="102"/>
      <c r="T84" s="102"/>
      <c r="U84" s="102"/>
      <c r="V84" s="104"/>
      <c r="W84" s="104"/>
      <c r="X84" s="105"/>
    </row>
    <row r="85" spans="1:24" ht="12.75" customHeight="1">
      <c r="A85" s="137"/>
      <c r="B85" s="148"/>
      <c r="C85" s="117"/>
      <c r="D85" s="118"/>
      <c r="E85" s="149"/>
      <c r="F85" s="150"/>
      <c r="G85" s="136"/>
      <c r="H85" s="125"/>
      <c r="I85" s="122"/>
      <c r="J85" s="145"/>
      <c r="K85" s="146"/>
      <c r="L85" s="146"/>
      <c r="M85" s="146"/>
      <c r="N85" s="146"/>
      <c r="O85" s="147"/>
      <c r="P85" s="102"/>
      <c r="Q85" s="102"/>
      <c r="R85" s="102"/>
      <c r="S85" s="102"/>
      <c r="T85" s="102"/>
      <c r="U85" s="102"/>
      <c r="V85" s="104"/>
      <c r="W85" s="104"/>
      <c r="X85" s="105"/>
    </row>
    <row r="86" spans="1:24" ht="12.75" customHeight="1">
      <c r="A86" s="137">
        <v>2</v>
      </c>
      <c r="B86" s="139"/>
      <c r="C86" s="115"/>
      <c r="D86" s="116"/>
      <c r="E86" s="141">
        <f>IF(D86="","",PHONETIC(D86))</f>
      </c>
      <c r="F86" s="142"/>
      <c r="G86" s="123"/>
      <c r="H86" s="125">
        <f>IF(G86="","",DATEDIF(G86,$Y$19,"Y"))</f>
      </c>
      <c r="I86" s="121"/>
      <c r="J86" s="129"/>
      <c r="K86" s="130"/>
      <c r="L86" s="130"/>
      <c r="M86" s="130"/>
      <c r="N86" s="130"/>
      <c r="O86" s="131"/>
      <c r="P86" s="102"/>
      <c r="Q86" s="102"/>
      <c r="R86" s="102"/>
      <c r="S86" s="102"/>
      <c r="T86" s="102"/>
      <c r="U86" s="102"/>
      <c r="V86" s="102"/>
      <c r="W86" s="102"/>
      <c r="X86" s="103"/>
    </row>
    <row r="87" spans="1:24" ht="12.75" customHeight="1">
      <c r="A87" s="137"/>
      <c r="B87" s="148"/>
      <c r="C87" s="117"/>
      <c r="D87" s="118"/>
      <c r="E87" s="149"/>
      <c r="F87" s="150"/>
      <c r="G87" s="136"/>
      <c r="H87" s="125"/>
      <c r="I87" s="122"/>
      <c r="J87" s="145"/>
      <c r="K87" s="146"/>
      <c r="L87" s="146"/>
      <c r="M87" s="146"/>
      <c r="N87" s="146"/>
      <c r="O87" s="147"/>
      <c r="P87" s="102"/>
      <c r="Q87" s="102"/>
      <c r="R87" s="102"/>
      <c r="S87" s="102"/>
      <c r="T87" s="102"/>
      <c r="U87" s="102"/>
      <c r="V87" s="102"/>
      <c r="W87" s="102"/>
      <c r="X87" s="103"/>
    </row>
    <row r="88" spans="1:24" ht="12.75" customHeight="1">
      <c r="A88" s="137">
        <v>3</v>
      </c>
      <c r="B88" s="139"/>
      <c r="C88" s="115"/>
      <c r="D88" s="116"/>
      <c r="E88" s="141">
        <f>IF(D88="","",PHONETIC(D88))</f>
      </c>
      <c r="F88" s="142"/>
      <c r="G88" s="123"/>
      <c r="H88" s="125">
        <f>IF(G88="","",DATEDIF(G88,$Y$19,"Y"))</f>
      </c>
      <c r="I88" s="121"/>
      <c r="J88" s="129"/>
      <c r="K88" s="130"/>
      <c r="L88" s="130"/>
      <c r="M88" s="130"/>
      <c r="N88" s="130"/>
      <c r="O88" s="131"/>
      <c r="P88" s="102"/>
      <c r="Q88" s="102"/>
      <c r="R88" s="102"/>
      <c r="S88" s="102"/>
      <c r="T88" s="102"/>
      <c r="U88" s="102"/>
      <c r="V88" s="102"/>
      <c r="W88" s="102"/>
      <c r="X88" s="103"/>
    </row>
    <row r="89" spans="1:24" ht="12.75" customHeight="1">
      <c r="A89" s="137"/>
      <c r="B89" s="148"/>
      <c r="C89" s="117"/>
      <c r="D89" s="118"/>
      <c r="E89" s="149"/>
      <c r="F89" s="150"/>
      <c r="G89" s="136"/>
      <c r="H89" s="125"/>
      <c r="I89" s="122"/>
      <c r="J89" s="145"/>
      <c r="K89" s="146"/>
      <c r="L89" s="146"/>
      <c r="M89" s="146"/>
      <c r="N89" s="146"/>
      <c r="O89" s="147"/>
      <c r="P89" s="102"/>
      <c r="Q89" s="102"/>
      <c r="R89" s="102"/>
      <c r="S89" s="102"/>
      <c r="T89" s="102"/>
      <c r="U89" s="102"/>
      <c r="V89" s="102"/>
      <c r="W89" s="102"/>
      <c r="X89" s="103"/>
    </row>
    <row r="90" spans="1:24" ht="12.75" customHeight="1">
      <c r="A90" s="137">
        <v>4</v>
      </c>
      <c r="B90" s="139"/>
      <c r="C90" s="115"/>
      <c r="D90" s="116"/>
      <c r="E90" s="141">
        <f>IF(D90="","",PHONETIC(D90))</f>
      </c>
      <c r="F90" s="142"/>
      <c r="G90" s="123"/>
      <c r="H90" s="125">
        <f>IF(G90="","",DATEDIF(G90,$Y$19,"Y"))</f>
      </c>
      <c r="I90" s="121"/>
      <c r="J90" s="129"/>
      <c r="K90" s="130"/>
      <c r="L90" s="130"/>
      <c r="M90" s="130"/>
      <c r="N90" s="130"/>
      <c r="O90" s="131"/>
      <c r="P90" s="102"/>
      <c r="Q90" s="102"/>
      <c r="R90" s="102"/>
      <c r="S90" s="102"/>
      <c r="T90" s="102"/>
      <c r="U90" s="102"/>
      <c r="V90" s="102"/>
      <c r="W90" s="102"/>
      <c r="X90" s="103"/>
    </row>
    <row r="91" spans="1:24" ht="12.75" customHeight="1">
      <c r="A91" s="137"/>
      <c r="B91" s="148"/>
      <c r="C91" s="117"/>
      <c r="D91" s="118"/>
      <c r="E91" s="149"/>
      <c r="F91" s="150"/>
      <c r="G91" s="136"/>
      <c r="H91" s="125"/>
      <c r="I91" s="122"/>
      <c r="J91" s="145"/>
      <c r="K91" s="146"/>
      <c r="L91" s="146"/>
      <c r="M91" s="146"/>
      <c r="N91" s="146"/>
      <c r="O91" s="147"/>
      <c r="P91" s="102"/>
      <c r="Q91" s="102"/>
      <c r="R91" s="102"/>
      <c r="S91" s="102"/>
      <c r="T91" s="102"/>
      <c r="U91" s="102"/>
      <c r="V91" s="102"/>
      <c r="W91" s="102"/>
      <c r="X91" s="103"/>
    </row>
    <row r="92" spans="1:24" ht="12.75" customHeight="1">
      <c r="A92" s="137">
        <v>5</v>
      </c>
      <c r="B92" s="139"/>
      <c r="C92" s="115"/>
      <c r="D92" s="116"/>
      <c r="E92" s="141">
        <f>IF(D92="","",PHONETIC(D92))</f>
      </c>
      <c r="F92" s="142"/>
      <c r="G92" s="123"/>
      <c r="H92" s="125">
        <f>IF(G92="","",DATEDIF(G92,$Y$19,"Y"))</f>
      </c>
      <c r="I92" s="127"/>
      <c r="J92" s="129"/>
      <c r="K92" s="130"/>
      <c r="L92" s="130"/>
      <c r="M92" s="130"/>
      <c r="N92" s="130"/>
      <c r="O92" s="131"/>
      <c r="P92" s="102"/>
      <c r="Q92" s="102"/>
      <c r="R92" s="102"/>
      <c r="S92" s="102"/>
      <c r="T92" s="102"/>
      <c r="U92" s="102"/>
      <c r="V92" s="102"/>
      <c r="W92" s="102"/>
      <c r="X92" s="103"/>
    </row>
    <row r="93" spans="1:24" ht="12.75" customHeight="1" thickBot="1">
      <c r="A93" s="138"/>
      <c r="B93" s="140"/>
      <c r="C93" s="119"/>
      <c r="D93" s="120"/>
      <c r="E93" s="143"/>
      <c r="F93" s="144"/>
      <c r="G93" s="124"/>
      <c r="H93" s="126"/>
      <c r="I93" s="128"/>
      <c r="J93" s="132"/>
      <c r="K93" s="133"/>
      <c r="L93" s="133"/>
      <c r="M93" s="133"/>
      <c r="N93" s="133"/>
      <c r="O93" s="134"/>
      <c r="P93" s="108"/>
      <c r="Q93" s="108"/>
      <c r="R93" s="108"/>
      <c r="S93" s="108"/>
      <c r="T93" s="108"/>
      <c r="U93" s="108"/>
      <c r="V93" s="108"/>
      <c r="W93" s="108"/>
      <c r="X93" s="135"/>
    </row>
    <row r="94" spans="2:12" ht="12.75">
      <c r="B94" s="84"/>
      <c r="C94" s="84"/>
      <c r="D94" s="14">
        <f>COUNTA(C84:D93)</f>
        <v>0</v>
      </c>
      <c r="E94" s="84"/>
      <c r="F94" s="84"/>
      <c r="G94" s="85"/>
      <c r="H94" s="84"/>
      <c r="I94" s="84"/>
      <c r="J94" s="84"/>
      <c r="K94" s="84"/>
      <c r="L94" s="84"/>
    </row>
    <row r="95" spans="2:13" ht="15.75" thickBot="1">
      <c r="B95" s="84">
        <f>IF(COUNTA($B$23:$B$36)+COUNTA($B$45:$B$49)=1,"単独参加は必ず緊急時連絡先を記入ください!!",)</f>
        <v>0</v>
      </c>
      <c r="C95" s="86">
        <v>1</v>
      </c>
      <c r="D95" s="87" t="b">
        <f>(IF(COUNTA($B$40:$B$40)=1,1))</f>
        <v>0</v>
      </c>
      <c r="E95" s="84"/>
      <c r="F95" s="84"/>
      <c r="G95" s="85"/>
      <c r="H95" s="84"/>
      <c r="I95" s="84"/>
      <c r="J95" s="84" t="b">
        <f>IF(J45="○",K45=K95)</f>
        <v>0</v>
      </c>
      <c r="K95" s="88" t="s">
        <v>64</v>
      </c>
      <c r="L95" s="84"/>
      <c r="M95" s="84"/>
    </row>
    <row r="96" spans="2:13" ht="16.5" thickBot="1" thickTop="1">
      <c r="B96" s="84"/>
      <c r="C96" s="86">
        <v>2</v>
      </c>
      <c r="D96" s="87">
        <f>(IF(COUNTA($B$41:$B$41)=1,1,))</f>
        <v>0</v>
      </c>
      <c r="E96" s="84"/>
      <c r="F96" s="84"/>
      <c r="G96" s="85"/>
      <c r="H96" s="84"/>
      <c r="I96" s="84"/>
      <c r="J96" s="84"/>
      <c r="K96" s="84"/>
      <c r="L96" s="84"/>
      <c r="M96" s="84"/>
    </row>
    <row r="97" spans="2:24" ht="13.5" thickTop="1">
      <c r="B97" s="84"/>
      <c r="C97" s="84">
        <v>3</v>
      </c>
      <c r="D97" s="84"/>
      <c r="E97" s="84"/>
      <c r="F97" s="84"/>
      <c r="G97" s="85"/>
      <c r="H97" s="84"/>
      <c r="I97" s="84"/>
      <c r="J97" s="84"/>
      <c r="K97" s="84"/>
      <c r="L97" s="84"/>
      <c r="M97" s="84"/>
      <c r="X97" s="16"/>
    </row>
    <row r="98" spans="2:13" ht="12.75">
      <c r="B98" s="84"/>
      <c r="C98" s="84">
        <v>4</v>
      </c>
      <c r="D98" s="84"/>
      <c r="E98" s="84"/>
      <c r="F98" s="84"/>
      <c r="G98" s="85"/>
      <c r="H98" s="84"/>
      <c r="I98" s="84"/>
      <c r="J98" s="84"/>
      <c r="K98" s="84"/>
      <c r="L98" s="84"/>
      <c r="M98" s="84"/>
    </row>
    <row r="101" ht="12.75">
      <c r="X101" s="16"/>
    </row>
    <row r="102" ht="12.75">
      <c r="X102" s="16"/>
    </row>
  </sheetData>
  <sheetProtection formatCells="0" formatColumns="0" formatRows="0" insertColumns="0" insertRows="0" insertHyperlinks="0" deleteColumns="0" deleteRows="0"/>
  <mergeCells count="336">
    <mergeCell ref="X23:X24"/>
    <mergeCell ref="X25:X26"/>
    <mergeCell ref="X27:X28"/>
    <mergeCell ref="X29:X30"/>
    <mergeCell ref="X31:X32"/>
    <mergeCell ref="X33:X34"/>
    <mergeCell ref="J21:J22"/>
    <mergeCell ref="I21:I22"/>
    <mergeCell ref="H21:H22"/>
    <mergeCell ref="G21:G22"/>
    <mergeCell ref="E21:F22"/>
    <mergeCell ref="D21:D22"/>
    <mergeCell ref="C21:C22"/>
    <mergeCell ref="A21:A22"/>
    <mergeCell ref="B21:B22"/>
    <mergeCell ref="G57:I57"/>
    <mergeCell ref="J41:P41"/>
    <mergeCell ref="J40:P40"/>
    <mergeCell ref="K29:P30"/>
    <mergeCell ref="K31:P32"/>
    <mergeCell ref="K33:P34"/>
    <mergeCell ref="G47:G48"/>
    <mergeCell ref="H47:H48"/>
    <mergeCell ref="G41:H41"/>
    <mergeCell ref="I29:I30"/>
    <mergeCell ref="R29:R30"/>
    <mergeCell ref="T29:T30"/>
    <mergeCell ref="U29:U30"/>
    <mergeCell ref="V29:V30"/>
    <mergeCell ref="T27:T28"/>
    <mergeCell ref="N9:W9"/>
    <mergeCell ref="O7:W7"/>
    <mergeCell ref="U35:U36"/>
    <mergeCell ref="V35:V36"/>
    <mergeCell ref="R31:R32"/>
    <mergeCell ref="U31:U32"/>
    <mergeCell ref="V31:V32"/>
    <mergeCell ref="K10:V10"/>
    <mergeCell ref="Q21:Q22"/>
    <mergeCell ref="R21:R22"/>
    <mergeCell ref="T21:T22"/>
    <mergeCell ref="U21:U22"/>
    <mergeCell ref="V21:V22"/>
    <mergeCell ref="K21:P22"/>
    <mergeCell ref="J25:J26"/>
    <mergeCell ref="J27:J28"/>
    <mergeCell ref="J31:J32"/>
    <mergeCell ref="J33:J34"/>
    <mergeCell ref="Q29:Q30"/>
    <mergeCell ref="S29:S30"/>
    <mergeCell ref="E12:G12"/>
    <mergeCell ref="G15:H16"/>
    <mergeCell ref="G17:H17"/>
    <mergeCell ref="K27:P28"/>
    <mergeCell ref="Q25:Q26"/>
    <mergeCell ref="Q27:Q28"/>
    <mergeCell ref="S27:S28"/>
    <mergeCell ref="R27:R28"/>
    <mergeCell ref="R33:R34"/>
    <mergeCell ref="I15:V16"/>
    <mergeCell ref="I17:V17"/>
    <mergeCell ref="J29:J30"/>
    <mergeCell ref="S21:S22"/>
    <mergeCell ref="K25:P26"/>
    <mergeCell ref="U23:U24"/>
    <mergeCell ref="S25:S26"/>
    <mergeCell ref="V23:V24"/>
    <mergeCell ref="R25:R26"/>
    <mergeCell ref="A1:X1"/>
    <mergeCell ref="T2:W3"/>
    <mergeCell ref="Q2:S3"/>
    <mergeCell ref="B17:D17"/>
    <mergeCell ref="N8:O8"/>
    <mergeCell ref="P8:V8"/>
    <mergeCell ref="A2:A3"/>
    <mergeCell ref="A11:A12"/>
    <mergeCell ref="B19:B20"/>
    <mergeCell ref="K7:M7"/>
    <mergeCell ref="K8:M8"/>
    <mergeCell ref="K9:M9"/>
    <mergeCell ref="A13:H14"/>
    <mergeCell ref="A45:A46"/>
    <mergeCell ref="A49:A50"/>
    <mergeCell ref="E49:F50"/>
    <mergeCell ref="G49:G50"/>
    <mergeCell ref="H49:H50"/>
    <mergeCell ref="I49:I50"/>
    <mergeCell ref="A47:A48"/>
    <mergeCell ref="E47:F48"/>
    <mergeCell ref="B2:D3"/>
    <mergeCell ref="B23:B24"/>
    <mergeCell ref="B25:B26"/>
    <mergeCell ref="B27:B28"/>
    <mergeCell ref="B29:B30"/>
    <mergeCell ref="A29:A30"/>
    <mergeCell ref="C23:C24"/>
    <mergeCell ref="C25:C26"/>
    <mergeCell ref="C27:C28"/>
    <mergeCell ref="C29:C30"/>
    <mergeCell ref="E45:F46"/>
    <mergeCell ref="G45:G46"/>
    <mergeCell ref="E41:F41"/>
    <mergeCell ref="B47:B48"/>
    <mergeCell ref="C47:C48"/>
    <mergeCell ref="D47:D48"/>
    <mergeCell ref="D43:D44"/>
    <mergeCell ref="E40:F40"/>
    <mergeCell ref="B49:B50"/>
    <mergeCell ref="C49:C50"/>
    <mergeCell ref="D49:D50"/>
    <mergeCell ref="Q43:V43"/>
    <mergeCell ref="Q44:R44"/>
    <mergeCell ref="S44:T44"/>
    <mergeCell ref="U44:V44"/>
    <mergeCell ref="Q45:R46"/>
    <mergeCell ref="E43:F44"/>
    <mergeCell ref="G43:G44"/>
    <mergeCell ref="U45:V46"/>
    <mergeCell ref="I43:I44"/>
    <mergeCell ref="J47:J48"/>
    <mergeCell ref="J45:J46"/>
    <mergeCell ref="K47:P48"/>
    <mergeCell ref="I47:I48"/>
    <mergeCell ref="K45:P46"/>
    <mergeCell ref="K43:P44"/>
    <mergeCell ref="J43:J44"/>
    <mergeCell ref="H35:H36"/>
    <mergeCell ref="I35:I36"/>
    <mergeCell ref="Q35:Q36"/>
    <mergeCell ref="S35:S36"/>
    <mergeCell ref="E38:P39"/>
    <mergeCell ref="R35:R36"/>
    <mergeCell ref="T35:T36"/>
    <mergeCell ref="A35:A36"/>
    <mergeCell ref="D35:D36"/>
    <mergeCell ref="E35:F36"/>
    <mergeCell ref="G35:G36"/>
    <mergeCell ref="C35:C36"/>
    <mergeCell ref="B35:B36"/>
    <mergeCell ref="J35:J36"/>
    <mergeCell ref="K35:P36"/>
    <mergeCell ref="I31:I32"/>
    <mergeCell ref="D25:D26"/>
    <mergeCell ref="E25:F26"/>
    <mergeCell ref="G25:G26"/>
    <mergeCell ref="H25:H26"/>
    <mergeCell ref="I25:I26"/>
    <mergeCell ref="A33:A34"/>
    <mergeCell ref="D33:D34"/>
    <mergeCell ref="E33:F34"/>
    <mergeCell ref="G33:G34"/>
    <mergeCell ref="H33:H34"/>
    <mergeCell ref="I33:I34"/>
    <mergeCell ref="A31:A32"/>
    <mergeCell ref="C31:C32"/>
    <mergeCell ref="D31:D32"/>
    <mergeCell ref="H29:H30"/>
    <mergeCell ref="G19:G20"/>
    <mergeCell ref="I19:I20"/>
    <mergeCell ref="H27:H28"/>
    <mergeCell ref="I23:I24"/>
    <mergeCell ref="I27:I28"/>
    <mergeCell ref="D27:D28"/>
    <mergeCell ref="E27:F28"/>
    <mergeCell ref="G27:G28"/>
    <mergeCell ref="C33:C34"/>
    <mergeCell ref="B33:B34"/>
    <mergeCell ref="Q31:Q32"/>
    <mergeCell ref="E31:F32"/>
    <mergeCell ref="G31:G32"/>
    <mergeCell ref="H31:H32"/>
    <mergeCell ref="B31:B32"/>
    <mergeCell ref="Q19:V19"/>
    <mergeCell ref="A23:A24"/>
    <mergeCell ref="D23:D24"/>
    <mergeCell ref="E23:F24"/>
    <mergeCell ref="G23:G24"/>
    <mergeCell ref="C19:C20"/>
    <mergeCell ref="H23:H24"/>
    <mergeCell ref="Q23:Q24"/>
    <mergeCell ref="S23:S24"/>
    <mergeCell ref="R23:R24"/>
    <mergeCell ref="K19:P20"/>
    <mergeCell ref="J19:J20"/>
    <mergeCell ref="J23:J24"/>
    <mergeCell ref="K23:P24"/>
    <mergeCell ref="D29:D30"/>
    <mergeCell ref="E29:F30"/>
    <mergeCell ref="G29:G30"/>
    <mergeCell ref="A15:A17"/>
    <mergeCell ref="B15:D16"/>
    <mergeCell ref="E15:F16"/>
    <mergeCell ref="A19:A20"/>
    <mergeCell ref="D19:D20"/>
    <mergeCell ref="E19:F20"/>
    <mergeCell ref="E17:F17"/>
    <mergeCell ref="A27:A28"/>
    <mergeCell ref="A25:A26"/>
    <mergeCell ref="W19:X19"/>
    <mergeCell ref="W43:X43"/>
    <mergeCell ref="Q41:V41"/>
    <mergeCell ref="X21:X22"/>
    <mergeCell ref="S31:S32"/>
    <mergeCell ref="Q33:Q34"/>
    <mergeCell ref="X35:X36"/>
    <mergeCell ref="Q38:X38"/>
    <mergeCell ref="Q47:R48"/>
    <mergeCell ref="S47:T48"/>
    <mergeCell ref="U47:V48"/>
    <mergeCell ref="S33:S34"/>
    <mergeCell ref="Q40:V40"/>
    <mergeCell ref="S45:T46"/>
    <mergeCell ref="T31:T32"/>
    <mergeCell ref="T25:T26"/>
    <mergeCell ref="U25:U26"/>
    <mergeCell ref="V25:V26"/>
    <mergeCell ref="T23:T24"/>
    <mergeCell ref="T33:T34"/>
    <mergeCell ref="U33:U34"/>
    <mergeCell ref="V33:V34"/>
    <mergeCell ref="U27:U28"/>
    <mergeCell ref="V27:V28"/>
    <mergeCell ref="A62:X62"/>
    <mergeCell ref="A63:A64"/>
    <mergeCell ref="B63:D64"/>
    <mergeCell ref="Q63:S64"/>
    <mergeCell ref="T63:W64"/>
    <mergeCell ref="Q39:V39"/>
    <mergeCell ref="B38:D39"/>
    <mergeCell ref="C43:C44"/>
    <mergeCell ref="G40:H40"/>
    <mergeCell ref="B41:D41"/>
    <mergeCell ref="Q49:R50"/>
    <mergeCell ref="S49:T50"/>
    <mergeCell ref="U49:V50"/>
    <mergeCell ref="A38:A39"/>
    <mergeCell ref="J49:J50"/>
    <mergeCell ref="K49:P50"/>
    <mergeCell ref="B40:D40"/>
    <mergeCell ref="A43:A44"/>
    <mergeCell ref="B43:B44"/>
    <mergeCell ref="H45:H46"/>
    <mergeCell ref="I45:I46"/>
    <mergeCell ref="B45:B46"/>
    <mergeCell ref="D45:D46"/>
    <mergeCell ref="C45:C46"/>
    <mergeCell ref="A67:A68"/>
    <mergeCell ref="E68:G68"/>
    <mergeCell ref="A74:H75"/>
    <mergeCell ref="A76:A78"/>
    <mergeCell ref="B76:D77"/>
    <mergeCell ref="E76:F77"/>
    <mergeCell ref="G76:H77"/>
    <mergeCell ref="E78:F78"/>
    <mergeCell ref="G78:H78"/>
    <mergeCell ref="B78:D78"/>
    <mergeCell ref="A84:A85"/>
    <mergeCell ref="B84:B85"/>
    <mergeCell ref="E84:F85"/>
    <mergeCell ref="J82:O83"/>
    <mergeCell ref="J80:O81"/>
    <mergeCell ref="A82:A83"/>
    <mergeCell ref="B82:B83"/>
    <mergeCell ref="E82:F83"/>
    <mergeCell ref="G82:G83"/>
    <mergeCell ref="A80:A81"/>
    <mergeCell ref="B80:B81"/>
    <mergeCell ref="E80:F81"/>
    <mergeCell ref="G80:G81"/>
    <mergeCell ref="I80:I81"/>
    <mergeCell ref="H82:H83"/>
    <mergeCell ref="I82:I83"/>
    <mergeCell ref="A88:A89"/>
    <mergeCell ref="B88:B89"/>
    <mergeCell ref="E88:F89"/>
    <mergeCell ref="H86:H87"/>
    <mergeCell ref="I86:I87"/>
    <mergeCell ref="J86:O87"/>
    <mergeCell ref="A86:A87"/>
    <mergeCell ref="B86:B87"/>
    <mergeCell ref="E86:F87"/>
    <mergeCell ref="G86:G87"/>
    <mergeCell ref="A92:A93"/>
    <mergeCell ref="B92:B93"/>
    <mergeCell ref="E92:F93"/>
    <mergeCell ref="H90:H91"/>
    <mergeCell ref="I90:I91"/>
    <mergeCell ref="J90:O91"/>
    <mergeCell ref="A90:A91"/>
    <mergeCell ref="B90:B91"/>
    <mergeCell ref="E90:F91"/>
    <mergeCell ref="G90:G91"/>
    <mergeCell ref="V88:X89"/>
    <mergeCell ref="G92:G93"/>
    <mergeCell ref="H92:H93"/>
    <mergeCell ref="I92:I93"/>
    <mergeCell ref="J92:O93"/>
    <mergeCell ref="V90:X91"/>
    <mergeCell ref="V92:X93"/>
    <mergeCell ref="P90:U91"/>
    <mergeCell ref="G88:G89"/>
    <mergeCell ref="H88:H89"/>
    <mergeCell ref="J88:O89"/>
    <mergeCell ref="P88:U89"/>
    <mergeCell ref="P92:U93"/>
    <mergeCell ref="C80:D81"/>
    <mergeCell ref="C82:D83"/>
    <mergeCell ref="C84:D85"/>
    <mergeCell ref="C86:D87"/>
    <mergeCell ref="C88:D89"/>
    <mergeCell ref="C90:D91"/>
    <mergeCell ref="C92:D93"/>
    <mergeCell ref="I88:I89"/>
    <mergeCell ref="G84:G85"/>
    <mergeCell ref="H84:H85"/>
    <mergeCell ref="I84:I85"/>
    <mergeCell ref="J84:O85"/>
    <mergeCell ref="V80:X81"/>
    <mergeCell ref="V82:X83"/>
    <mergeCell ref="V86:X87"/>
    <mergeCell ref="V84:X85"/>
    <mergeCell ref="J66:S66"/>
    <mergeCell ref="P80:U81"/>
    <mergeCell ref="P82:U83"/>
    <mergeCell ref="P84:U85"/>
    <mergeCell ref="P86:U87"/>
    <mergeCell ref="K71:V71"/>
    <mergeCell ref="I76:V77"/>
    <mergeCell ref="K68:M68"/>
    <mergeCell ref="O68:W68"/>
    <mergeCell ref="K69:M69"/>
    <mergeCell ref="N69:O69"/>
    <mergeCell ref="P69:V69"/>
    <mergeCell ref="K70:M70"/>
    <mergeCell ref="N70:W70"/>
    <mergeCell ref="I78:V78"/>
  </mergeCells>
  <dataValidations count="3">
    <dataValidation type="list" allowBlank="1" showInputMessage="1" showErrorMessage="1" sqref="J21:J36 J45:J50 S21:U36">
      <formula1>"○"</formula1>
    </dataValidation>
    <dataValidation type="list" allowBlank="1" showInputMessage="1" showErrorMessage="1" sqref="B21:B36">
      <formula1>$C$95:$C$96</formula1>
    </dataValidation>
    <dataValidation allowBlank="1" showInputMessage="1" showErrorMessage="1" imeMode="halfAlpha" sqref="K21:P36 J82:O93"/>
  </dataValidations>
  <hyperlinks>
    <hyperlink ref="E12" r:id="rId1" display="cycle310@galaxy.ocn.ne.jp"/>
    <hyperlink ref="E68" r:id="rId2" display="cycle310@galaxy.ocn.ne.jp"/>
  </hyperlinks>
  <printOptions horizontalCentered="1"/>
  <pageMargins left="0.1968503937007874" right="0.1968503937007874" top="0.5905511811023623" bottom="0.2755905511811024" header="0.31496062992125984" footer="0.31496062992125984"/>
  <pageSetup fitToHeight="0" horizontalDpi="600" verticalDpi="600" orientation="landscape" paperSize="9" scale="60" r:id="rId3"/>
  <headerFooter>
    <oddHeader>&amp;C&amp;"ＭＳ Ｐゴシック,太字"&amp;18日本スポーツマスターズ２０１４自転車競技会　参加申込書</oddHeader>
  </headerFooter>
  <rowBreaks count="3" manualBreakCount="3">
    <brk id="51" max="23" man="1"/>
    <brk id="61" max="23" man="1"/>
    <brk id="10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一般社団法人 埼玉県自転車競技連盟</dc:creator>
  <cp:keywords/>
  <dc:description/>
  <cp:lastModifiedBy>kazu_GT_NSX</cp:lastModifiedBy>
  <cp:lastPrinted>2015-07-14T03:55:40Z</cp:lastPrinted>
  <dcterms:created xsi:type="dcterms:W3CDTF">2002-05-29T01:03:20Z</dcterms:created>
  <dcterms:modified xsi:type="dcterms:W3CDTF">2015-07-18T03:21:04Z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